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8" documentId="13_ncr:1_{517ACD9C-5C23-4CEB-B4C6-CF04466FDC1E}" xr6:coauthVersionLast="47" xr6:coauthVersionMax="47" xr10:uidLastSave="{7B726B3B-CA4B-4C78-BECC-B281324A24AB}"/>
  <bookViews>
    <workbookView xWindow="-120" yWindow="-120" windowWidth="29040" windowHeight="1584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rozpočet'!$A$1:$P$58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6" i="3"/>
  <c r="I25" i="3"/>
  <c r="I18" i="2" s="1"/>
  <c r="I24" i="3"/>
  <c r="I17" i="2" s="1"/>
  <c r="I23" i="3"/>
  <c r="I22" i="3"/>
  <c r="I15" i="2" s="1"/>
  <c r="I21" i="3"/>
  <c r="I17" i="3"/>
  <c r="F16" i="2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F28" i="2"/>
  <c r="I24" i="2"/>
  <c r="I19" i="2"/>
  <c r="I16" i="2"/>
  <c r="F15" i="2"/>
  <c r="I14" i="2"/>
  <c r="F14" i="2"/>
  <c r="F22" i="2" s="1"/>
  <c r="I10" i="2"/>
  <c r="F10" i="2"/>
  <c r="C10" i="2"/>
  <c r="F8" i="2"/>
  <c r="C8" i="2"/>
  <c r="F6" i="2"/>
  <c r="C6" i="2"/>
  <c r="F4" i="2"/>
  <c r="C4" i="2"/>
  <c r="F2" i="2"/>
  <c r="C2" i="2"/>
  <c r="BW54" i="1"/>
  <c r="BJ54" i="1"/>
  <c r="BF54" i="1"/>
  <c r="BD54" i="1"/>
  <c r="AP54" i="1"/>
  <c r="AX54" i="1" s="1"/>
  <c r="AO54" i="1"/>
  <c r="BH54" i="1" s="1"/>
  <c r="AJ54" i="1"/>
  <c r="AH54" i="1"/>
  <c r="AG54" i="1"/>
  <c r="AF54" i="1"/>
  <c r="AE54" i="1"/>
  <c r="AD54" i="1"/>
  <c r="AB54" i="1"/>
  <c r="Z54" i="1"/>
  <c r="O54" i="1"/>
  <c r="L54" i="1"/>
  <c r="AK54" i="1" s="1"/>
  <c r="K54" i="1"/>
  <c r="BW53" i="1"/>
  <c r="BJ53" i="1"/>
  <c r="BD53" i="1"/>
  <c r="AP53" i="1"/>
  <c r="AX53" i="1" s="1"/>
  <c r="AO53" i="1"/>
  <c r="BH53" i="1" s="1"/>
  <c r="AK53" i="1"/>
  <c r="AJ53" i="1"/>
  <c r="AH53" i="1"/>
  <c r="AG53" i="1"/>
  <c r="AF53" i="1"/>
  <c r="AE53" i="1"/>
  <c r="AD53" i="1"/>
  <c r="AB53" i="1"/>
  <c r="Z53" i="1"/>
  <c r="O53" i="1"/>
  <c r="BF53" i="1" s="1"/>
  <c r="L53" i="1"/>
  <c r="BW52" i="1"/>
  <c r="BJ52" i="1"/>
  <c r="BD52" i="1"/>
  <c r="AP52" i="1"/>
  <c r="AX52" i="1" s="1"/>
  <c r="AO52" i="1"/>
  <c r="BH52" i="1" s="1"/>
  <c r="AB52" i="1" s="1"/>
  <c r="AJ52" i="1"/>
  <c r="AH52" i="1"/>
  <c r="AG52" i="1"/>
  <c r="AF52" i="1"/>
  <c r="AE52" i="1"/>
  <c r="AD52" i="1"/>
  <c r="Z52" i="1"/>
  <c r="O52" i="1"/>
  <c r="BF52" i="1" s="1"/>
  <c r="L52" i="1"/>
  <c r="AS51" i="1"/>
  <c r="BW49" i="1"/>
  <c r="BJ49" i="1"/>
  <c r="BF49" i="1"/>
  <c r="BD49" i="1"/>
  <c r="AP49" i="1"/>
  <c r="BI49" i="1" s="1"/>
  <c r="AC49" i="1" s="1"/>
  <c r="AO49" i="1"/>
  <c r="BH49" i="1" s="1"/>
  <c r="AJ49" i="1"/>
  <c r="AH49" i="1"/>
  <c r="AG49" i="1"/>
  <c r="AF49" i="1"/>
  <c r="AE49" i="1"/>
  <c r="AD49" i="1"/>
  <c r="AB49" i="1"/>
  <c r="Z49" i="1"/>
  <c r="O49" i="1"/>
  <c r="L49" i="1"/>
  <c r="AL49" i="1" s="1"/>
  <c r="J49" i="1"/>
  <c r="BW48" i="1"/>
  <c r="BJ48" i="1"/>
  <c r="BD48" i="1"/>
  <c r="AP48" i="1"/>
  <c r="BI48" i="1" s="1"/>
  <c r="AC48" i="1" s="1"/>
  <c r="AO48" i="1"/>
  <c r="BH48" i="1" s="1"/>
  <c r="AB48" i="1" s="1"/>
  <c r="AJ48" i="1"/>
  <c r="AH48" i="1"/>
  <c r="AG48" i="1"/>
  <c r="AF48" i="1"/>
  <c r="AE48" i="1"/>
  <c r="AD48" i="1"/>
  <c r="Z48" i="1"/>
  <c r="O48" i="1"/>
  <c r="BF48" i="1" s="1"/>
  <c r="L48" i="1"/>
  <c r="AL48" i="1" s="1"/>
  <c r="AS47" i="1"/>
  <c r="BW45" i="1"/>
  <c r="M45" i="1" s="1"/>
  <c r="BJ45" i="1"/>
  <c r="BD45" i="1"/>
  <c r="AP45" i="1"/>
  <c r="BI45" i="1" s="1"/>
  <c r="AC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K45" i="1" s="1"/>
  <c r="BW44" i="1"/>
  <c r="BJ44" i="1"/>
  <c r="BD44" i="1"/>
  <c r="AP44" i="1"/>
  <c r="BI44" i="1" s="1"/>
  <c r="AC44" i="1" s="1"/>
  <c r="AO44" i="1"/>
  <c r="J44" i="1" s="1"/>
  <c r="AJ44" i="1"/>
  <c r="AS43" i="1" s="1"/>
  <c r="AH44" i="1"/>
  <c r="AG44" i="1"/>
  <c r="AF44" i="1"/>
  <c r="AE44" i="1"/>
  <c r="AD44" i="1"/>
  <c r="Z44" i="1"/>
  <c r="O44" i="1"/>
  <c r="BF44" i="1" s="1"/>
  <c r="L44" i="1"/>
  <c r="AK44" i="1" s="1"/>
  <c r="BW41" i="1"/>
  <c r="BJ41" i="1"/>
  <c r="BD41" i="1"/>
  <c r="AP41" i="1"/>
  <c r="BI41" i="1" s="1"/>
  <c r="AC41" i="1" s="1"/>
  <c r="AO41" i="1"/>
  <c r="AW41" i="1" s="1"/>
  <c r="AJ41" i="1"/>
  <c r="AS40" i="1" s="1"/>
  <c r="AH41" i="1"/>
  <c r="AG41" i="1"/>
  <c r="AF41" i="1"/>
  <c r="AE41" i="1"/>
  <c r="AD41" i="1"/>
  <c r="Z41" i="1"/>
  <c r="O41" i="1"/>
  <c r="BF41" i="1" s="1"/>
  <c r="L41" i="1"/>
  <c r="AL41" i="1" s="1"/>
  <c r="AU40" i="1" s="1"/>
  <c r="BW39" i="1"/>
  <c r="BJ39" i="1"/>
  <c r="BD39" i="1"/>
  <c r="AP39" i="1"/>
  <c r="AX39" i="1" s="1"/>
  <c r="AO39" i="1"/>
  <c r="AW39" i="1" s="1"/>
  <c r="AJ39" i="1"/>
  <c r="AH39" i="1"/>
  <c r="AG39" i="1"/>
  <c r="AF39" i="1"/>
  <c r="AE39" i="1"/>
  <c r="AD39" i="1"/>
  <c r="Z39" i="1"/>
  <c r="O39" i="1"/>
  <c r="BF39" i="1" s="1"/>
  <c r="L39" i="1"/>
  <c r="AL39" i="1" s="1"/>
  <c r="J39" i="1"/>
  <c r="BW38" i="1"/>
  <c r="BJ38" i="1"/>
  <c r="BD38" i="1"/>
  <c r="AP38" i="1"/>
  <c r="BI38" i="1" s="1"/>
  <c r="AC38" i="1" s="1"/>
  <c r="AO38" i="1"/>
  <c r="AW38" i="1" s="1"/>
  <c r="AJ38" i="1"/>
  <c r="AH38" i="1"/>
  <c r="AG38" i="1"/>
  <c r="AF38" i="1"/>
  <c r="AE38" i="1"/>
  <c r="AD38" i="1"/>
  <c r="Z38" i="1"/>
  <c r="O38" i="1"/>
  <c r="BF38" i="1" s="1"/>
  <c r="L38" i="1"/>
  <c r="AL38" i="1" s="1"/>
  <c r="BW37" i="1"/>
  <c r="BJ37" i="1"/>
  <c r="BD37" i="1"/>
  <c r="AP37" i="1"/>
  <c r="AX37" i="1" s="1"/>
  <c r="AO37" i="1"/>
  <c r="AW37" i="1" s="1"/>
  <c r="AJ37" i="1"/>
  <c r="AS36" i="1" s="1"/>
  <c r="AH37" i="1"/>
  <c r="AG37" i="1"/>
  <c r="AF37" i="1"/>
  <c r="AE37" i="1"/>
  <c r="AD37" i="1"/>
  <c r="Z37" i="1"/>
  <c r="O37" i="1"/>
  <c r="BF37" i="1" s="1"/>
  <c r="L37" i="1"/>
  <c r="AL37" i="1" s="1"/>
  <c r="O36" i="1"/>
  <c r="BW35" i="1"/>
  <c r="BJ35" i="1"/>
  <c r="BD35" i="1"/>
  <c r="AP35" i="1"/>
  <c r="K35" i="1" s="1"/>
  <c r="AO35" i="1"/>
  <c r="AW35" i="1" s="1"/>
  <c r="AJ35" i="1"/>
  <c r="AH35" i="1"/>
  <c r="AG35" i="1"/>
  <c r="AF35" i="1"/>
  <c r="AE35" i="1"/>
  <c r="AD35" i="1"/>
  <c r="Z35" i="1"/>
  <c r="O35" i="1"/>
  <c r="BF35" i="1" s="1"/>
  <c r="L35" i="1"/>
  <c r="AL35" i="1" s="1"/>
  <c r="BW34" i="1"/>
  <c r="BJ34" i="1"/>
  <c r="BD34" i="1"/>
  <c r="AP34" i="1"/>
  <c r="BI34" i="1" s="1"/>
  <c r="AC34" i="1" s="1"/>
  <c r="AO34" i="1"/>
  <c r="AW34" i="1" s="1"/>
  <c r="AJ34" i="1"/>
  <c r="AH34" i="1"/>
  <c r="AG34" i="1"/>
  <c r="AF34" i="1"/>
  <c r="AE34" i="1"/>
  <c r="AD34" i="1"/>
  <c r="Z34" i="1"/>
  <c r="O34" i="1"/>
  <c r="BF34" i="1" s="1"/>
  <c r="L34" i="1"/>
  <c r="AL34" i="1" s="1"/>
  <c r="J34" i="1"/>
  <c r="BW33" i="1"/>
  <c r="BJ33" i="1"/>
  <c r="BD33" i="1"/>
  <c r="AP33" i="1"/>
  <c r="BI33" i="1" s="1"/>
  <c r="AC33" i="1" s="1"/>
  <c r="AO33" i="1"/>
  <c r="AW33" i="1" s="1"/>
  <c r="AJ33" i="1"/>
  <c r="AH33" i="1"/>
  <c r="AG33" i="1"/>
  <c r="AF33" i="1"/>
  <c r="AE33" i="1"/>
  <c r="AD33" i="1"/>
  <c r="Z33" i="1"/>
  <c r="O33" i="1"/>
  <c r="BF33" i="1" s="1"/>
  <c r="L33" i="1"/>
  <c r="AK33" i="1" s="1"/>
  <c r="BW32" i="1"/>
  <c r="BJ32" i="1"/>
  <c r="BD32" i="1"/>
  <c r="AP32" i="1"/>
  <c r="K32" i="1" s="1"/>
  <c r="AO32" i="1"/>
  <c r="AW32" i="1" s="1"/>
  <c r="AJ32" i="1"/>
  <c r="AH32" i="1"/>
  <c r="AG32" i="1"/>
  <c r="AF32" i="1"/>
  <c r="AE32" i="1"/>
  <c r="AD32" i="1"/>
  <c r="Z32" i="1"/>
  <c r="O32" i="1"/>
  <c r="BF32" i="1" s="1"/>
  <c r="L32" i="1"/>
  <c r="AK32" i="1" s="1"/>
  <c r="BW31" i="1"/>
  <c r="BJ31" i="1"/>
  <c r="BD31" i="1"/>
  <c r="AP31" i="1"/>
  <c r="BI31" i="1" s="1"/>
  <c r="AC31" i="1" s="1"/>
  <c r="AO31" i="1"/>
  <c r="AW31" i="1" s="1"/>
  <c r="AJ31" i="1"/>
  <c r="AH31" i="1"/>
  <c r="AG31" i="1"/>
  <c r="AF31" i="1"/>
  <c r="AE31" i="1"/>
  <c r="AD31" i="1"/>
  <c r="Z31" i="1"/>
  <c r="O31" i="1"/>
  <c r="BF31" i="1" s="1"/>
  <c r="L31" i="1"/>
  <c r="AK31" i="1" s="1"/>
  <c r="BW30" i="1"/>
  <c r="BJ30" i="1"/>
  <c r="BD30" i="1"/>
  <c r="AP30" i="1"/>
  <c r="K30" i="1" s="1"/>
  <c r="AO30" i="1"/>
  <c r="AW30" i="1" s="1"/>
  <c r="AJ30" i="1"/>
  <c r="AH30" i="1"/>
  <c r="AG30" i="1"/>
  <c r="AF30" i="1"/>
  <c r="AE30" i="1"/>
  <c r="AD30" i="1"/>
  <c r="Z30" i="1"/>
  <c r="O30" i="1"/>
  <c r="BF30" i="1" s="1"/>
  <c r="L30" i="1"/>
  <c r="AK30" i="1" s="1"/>
  <c r="J30" i="1"/>
  <c r="BW27" i="1"/>
  <c r="BJ27" i="1"/>
  <c r="BD27" i="1"/>
  <c r="AP27" i="1"/>
  <c r="AX27" i="1" s="1"/>
  <c r="AO27" i="1"/>
  <c r="BH27" i="1" s="1"/>
  <c r="AJ27" i="1"/>
  <c r="AH27" i="1"/>
  <c r="AG27" i="1"/>
  <c r="AF27" i="1"/>
  <c r="AE27" i="1"/>
  <c r="AD27" i="1"/>
  <c r="AB27" i="1"/>
  <c r="Z27" i="1"/>
  <c r="O27" i="1"/>
  <c r="BF27" i="1" s="1"/>
  <c r="L27" i="1"/>
  <c r="AS26" i="1"/>
  <c r="O26" i="1"/>
  <c r="O25" i="1" s="1"/>
  <c r="BW24" i="1"/>
  <c r="BJ24" i="1"/>
  <c r="BF24" i="1"/>
  <c r="BD24" i="1"/>
  <c r="AP24" i="1"/>
  <c r="BI24" i="1" s="1"/>
  <c r="AO24" i="1"/>
  <c r="BH24" i="1" s="1"/>
  <c r="AJ24" i="1"/>
  <c r="AH24" i="1"/>
  <c r="AG24" i="1"/>
  <c r="AF24" i="1"/>
  <c r="AE24" i="1"/>
  <c r="AD24" i="1"/>
  <c r="AC24" i="1"/>
  <c r="AB24" i="1"/>
  <c r="Z24" i="1"/>
  <c r="O24" i="1"/>
  <c r="L24" i="1"/>
  <c r="AL24" i="1" s="1"/>
  <c r="J24" i="1"/>
  <c r="BW23" i="1"/>
  <c r="BJ23" i="1"/>
  <c r="BF23" i="1"/>
  <c r="BD23" i="1"/>
  <c r="AP23" i="1"/>
  <c r="BI23" i="1" s="1"/>
  <c r="AO23" i="1"/>
  <c r="BH23" i="1" s="1"/>
  <c r="AB23" i="1" s="1"/>
  <c r="AJ23" i="1"/>
  <c r="AH23" i="1"/>
  <c r="AG23" i="1"/>
  <c r="AF23" i="1"/>
  <c r="AE23" i="1"/>
  <c r="AD23" i="1"/>
  <c r="AC23" i="1"/>
  <c r="Z23" i="1"/>
  <c r="O23" i="1"/>
  <c r="L23" i="1"/>
  <c r="M23" i="1" s="1"/>
  <c r="K23" i="1"/>
  <c r="BW22" i="1"/>
  <c r="BJ22" i="1"/>
  <c r="BD22" i="1"/>
  <c r="AP22" i="1"/>
  <c r="K22" i="1" s="1"/>
  <c r="AO22" i="1"/>
  <c r="BH22" i="1" s="1"/>
  <c r="AB22" i="1" s="1"/>
  <c r="AL22" i="1"/>
  <c r="AJ22" i="1"/>
  <c r="AH22" i="1"/>
  <c r="AG22" i="1"/>
  <c r="AF22" i="1"/>
  <c r="AE22" i="1"/>
  <c r="AD22" i="1"/>
  <c r="Z22" i="1"/>
  <c r="O22" i="1"/>
  <c r="BF22" i="1" s="1"/>
  <c r="L22" i="1"/>
  <c r="AK22" i="1" s="1"/>
  <c r="BW21" i="1"/>
  <c r="BJ21" i="1"/>
  <c r="Z21" i="1" s="1"/>
  <c r="BF21" i="1"/>
  <c r="BD21" i="1"/>
  <c r="AP21" i="1"/>
  <c r="AX21" i="1" s="1"/>
  <c r="AO21" i="1"/>
  <c r="BH21" i="1" s="1"/>
  <c r="AJ21" i="1"/>
  <c r="AH21" i="1"/>
  <c r="AG21" i="1"/>
  <c r="AF21" i="1"/>
  <c r="AE21" i="1"/>
  <c r="AD21" i="1"/>
  <c r="AC21" i="1"/>
  <c r="AB21" i="1"/>
  <c r="O21" i="1"/>
  <c r="L21" i="1"/>
  <c r="AL21" i="1" s="1"/>
  <c r="BW20" i="1"/>
  <c r="BJ20" i="1"/>
  <c r="BD20" i="1"/>
  <c r="AP20" i="1"/>
  <c r="AX20" i="1" s="1"/>
  <c r="AO20" i="1"/>
  <c r="BH20" i="1" s="1"/>
  <c r="AB20" i="1" s="1"/>
  <c r="AJ20" i="1"/>
  <c r="AH20" i="1"/>
  <c r="AG20" i="1"/>
  <c r="AF20" i="1"/>
  <c r="AE20" i="1"/>
  <c r="AD20" i="1"/>
  <c r="Z20" i="1"/>
  <c r="O20" i="1"/>
  <c r="BF20" i="1" s="1"/>
  <c r="L20" i="1"/>
  <c r="AK20" i="1" s="1"/>
  <c r="BW19" i="1"/>
  <c r="BJ19" i="1"/>
  <c r="BD19" i="1"/>
  <c r="AP19" i="1"/>
  <c r="AX19" i="1" s="1"/>
  <c r="AO19" i="1"/>
  <c r="BH19" i="1" s="1"/>
  <c r="AB19" i="1" s="1"/>
  <c r="AJ19" i="1"/>
  <c r="AH19" i="1"/>
  <c r="AG19" i="1"/>
  <c r="AF19" i="1"/>
  <c r="AE19" i="1"/>
  <c r="AD19" i="1"/>
  <c r="Z19" i="1"/>
  <c r="O19" i="1"/>
  <c r="BF19" i="1" s="1"/>
  <c r="L19" i="1"/>
  <c r="AL19" i="1" s="1"/>
  <c r="BW18" i="1"/>
  <c r="BJ18" i="1"/>
  <c r="BD18" i="1"/>
  <c r="AP18" i="1"/>
  <c r="AX18" i="1" s="1"/>
  <c r="AO18" i="1"/>
  <c r="BH18" i="1" s="1"/>
  <c r="AB18" i="1" s="1"/>
  <c r="AJ18" i="1"/>
  <c r="AH18" i="1"/>
  <c r="AG18" i="1"/>
  <c r="AF18" i="1"/>
  <c r="AE18" i="1"/>
  <c r="AD18" i="1"/>
  <c r="Z18" i="1"/>
  <c r="O18" i="1"/>
  <c r="BF18" i="1" s="1"/>
  <c r="L18" i="1"/>
  <c r="M18" i="1" s="1"/>
  <c r="BW17" i="1"/>
  <c r="BJ17" i="1"/>
  <c r="BD17" i="1"/>
  <c r="AP17" i="1"/>
  <c r="AX17" i="1" s="1"/>
  <c r="AO17" i="1"/>
  <c r="BH17" i="1" s="1"/>
  <c r="AB17" i="1" s="1"/>
  <c r="AJ17" i="1"/>
  <c r="AH17" i="1"/>
  <c r="AG17" i="1"/>
  <c r="AF17" i="1"/>
  <c r="AE17" i="1"/>
  <c r="AD17" i="1"/>
  <c r="Z17" i="1"/>
  <c r="O17" i="1"/>
  <c r="BF17" i="1" s="1"/>
  <c r="L17" i="1"/>
  <c r="BW16" i="1"/>
  <c r="BJ16" i="1"/>
  <c r="BD16" i="1"/>
  <c r="AP16" i="1"/>
  <c r="AX16" i="1" s="1"/>
  <c r="AO16" i="1"/>
  <c r="BH16" i="1" s="1"/>
  <c r="AB16" i="1" s="1"/>
  <c r="AJ16" i="1"/>
  <c r="AH16" i="1"/>
  <c r="AG16" i="1"/>
  <c r="AF16" i="1"/>
  <c r="AE16" i="1"/>
  <c r="AD16" i="1"/>
  <c r="Z16" i="1"/>
  <c r="O16" i="1"/>
  <c r="BF16" i="1" s="1"/>
  <c r="L16" i="1"/>
  <c r="AL16" i="1" s="1"/>
  <c r="BW15" i="1"/>
  <c r="BJ15" i="1"/>
  <c r="BD15" i="1"/>
  <c r="AP15" i="1"/>
  <c r="AO15" i="1"/>
  <c r="BH15" i="1" s="1"/>
  <c r="AB15" i="1" s="1"/>
  <c r="AJ15" i="1"/>
  <c r="AH15" i="1"/>
  <c r="AG15" i="1"/>
  <c r="AF15" i="1"/>
  <c r="AE15" i="1"/>
  <c r="AD15" i="1"/>
  <c r="Z15" i="1"/>
  <c r="O15" i="1"/>
  <c r="BF15" i="1" s="1"/>
  <c r="L15" i="1"/>
  <c r="AL15" i="1" s="1"/>
  <c r="BW14" i="1"/>
  <c r="BJ14" i="1"/>
  <c r="BD14" i="1"/>
  <c r="AP14" i="1"/>
  <c r="AX14" i="1" s="1"/>
  <c r="AO14" i="1"/>
  <c r="BH14" i="1" s="1"/>
  <c r="AB14" i="1" s="1"/>
  <c r="AJ14" i="1"/>
  <c r="AH14" i="1"/>
  <c r="AG14" i="1"/>
  <c r="AF14" i="1"/>
  <c r="AE14" i="1"/>
  <c r="AD14" i="1"/>
  <c r="Z14" i="1"/>
  <c r="O14" i="1"/>
  <c r="O13" i="1" s="1"/>
  <c r="O12" i="1" s="1"/>
  <c r="L14" i="1"/>
  <c r="M14" i="1" s="1"/>
  <c r="AU1" i="1"/>
  <c r="AT1" i="1"/>
  <c r="AS1" i="1"/>
  <c r="AW48" i="1" l="1"/>
  <c r="BH32" i="1"/>
  <c r="AB32" i="1" s="1"/>
  <c r="AX45" i="1"/>
  <c r="AW21" i="1"/>
  <c r="BC21" i="1" s="1"/>
  <c r="AW44" i="1"/>
  <c r="AV44" i="1" s="1"/>
  <c r="BI35" i="1"/>
  <c r="AC35" i="1" s="1"/>
  <c r="BH44" i="1"/>
  <c r="AB44" i="1" s="1"/>
  <c r="J48" i="1"/>
  <c r="J47" i="1" s="1"/>
  <c r="J46" i="1" s="1"/>
  <c r="AU36" i="1"/>
  <c r="AW54" i="1"/>
  <c r="BC54" i="1" s="1"/>
  <c r="BH37" i="1"/>
  <c r="AB37" i="1" s="1"/>
  <c r="AX35" i="1"/>
  <c r="AV35" i="1" s="1"/>
  <c r="J37" i="1"/>
  <c r="BI53" i="1"/>
  <c r="AC53" i="1" s="1"/>
  <c r="BH30" i="1"/>
  <c r="AB30" i="1" s="1"/>
  <c r="AS29" i="1"/>
  <c r="J22" i="1"/>
  <c r="J32" i="1"/>
  <c r="K45" i="1"/>
  <c r="AW24" i="1"/>
  <c r="L40" i="1"/>
  <c r="J53" i="1"/>
  <c r="BI54" i="1"/>
  <c r="AC54" i="1" s="1"/>
  <c r="BC37" i="1"/>
  <c r="J21" i="1"/>
  <c r="AW53" i="1"/>
  <c r="J54" i="1"/>
  <c r="K34" i="1"/>
  <c r="BF14" i="1"/>
  <c r="J17" i="1"/>
  <c r="C19" i="2"/>
  <c r="M17" i="1"/>
  <c r="AV21" i="1"/>
  <c r="K31" i="1"/>
  <c r="K33" i="1"/>
  <c r="BC35" i="1"/>
  <c r="BH38" i="1"/>
  <c r="AB38" i="1" s="1"/>
  <c r="M44" i="1"/>
  <c r="M43" i="1" s="1"/>
  <c r="M42" i="1" s="1"/>
  <c r="AL45" i="1"/>
  <c r="L47" i="1"/>
  <c r="L46" i="1" s="1"/>
  <c r="AX49" i="1"/>
  <c r="C21" i="2"/>
  <c r="C27" i="2"/>
  <c r="J23" i="1"/>
  <c r="L29" i="1"/>
  <c r="M31" i="1"/>
  <c r="M33" i="1"/>
  <c r="BC39" i="1"/>
  <c r="L43" i="1"/>
  <c r="L42" i="1" s="1"/>
  <c r="O47" i="1"/>
  <c r="O46" i="1" s="1"/>
  <c r="O51" i="1"/>
  <c r="O50" i="1" s="1"/>
  <c r="O29" i="1"/>
  <c r="K49" i="1"/>
  <c r="AV14" i="1"/>
  <c r="J18" i="1"/>
  <c r="J20" i="1"/>
  <c r="AL30" i="1"/>
  <c r="AL32" i="1"/>
  <c r="BH39" i="1"/>
  <c r="AB39" i="1" s="1"/>
  <c r="AL44" i="1"/>
  <c r="AU43" i="1" s="1"/>
  <c r="J52" i="1"/>
  <c r="J16" i="1"/>
  <c r="J14" i="1"/>
  <c r="AW14" i="1"/>
  <c r="BC14" i="1" s="1"/>
  <c r="K16" i="1"/>
  <c r="AW16" i="1"/>
  <c r="AV16" i="1" s="1"/>
  <c r="K18" i="1"/>
  <c r="AW18" i="1"/>
  <c r="BC18" i="1" s="1"/>
  <c r="K20" i="1"/>
  <c r="AW20" i="1"/>
  <c r="AV20" i="1" s="1"/>
  <c r="AW23" i="1"/>
  <c r="L36" i="1"/>
  <c r="K44" i="1"/>
  <c r="K48" i="1"/>
  <c r="K47" i="1" s="1"/>
  <c r="K46" i="1" s="1"/>
  <c r="AW49" i="1"/>
  <c r="AW52" i="1"/>
  <c r="BC52" i="1" s="1"/>
  <c r="M30" i="1"/>
  <c r="M32" i="1"/>
  <c r="AX34" i="1"/>
  <c r="BC34" i="1" s="1"/>
  <c r="I27" i="3"/>
  <c r="M34" i="1"/>
  <c r="AX44" i="1"/>
  <c r="M22" i="1"/>
  <c r="AW22" i="1"/>
  <c r="J27" i="1"/>
  <c r="J26" i="1" s="1"/>
  <c r="J25" i="1" s="1"/>
  <c r="AX48" i="1"/>
  <c r="AV48" i="1" s="1"/>
  <c r="C17" i="2"/>
  <c r="J19" i="1"/>
  <c r="J15" i="1"/>
  <c r="AW15" i="1"/>
  <c r="K17" i="1"/>
  <c r="AW17" i="1"/>
  <c r="BC17" i="1" s="1"/>
  <c r="K19" i="1"/>
  <c r="AW19" i="1"/>
  <c r="AV19" i="1" s="1"/>
  <c r="K21" i="1"/>
  <c r="K24" i="1"/>
  <c r="J31" i="1"/>
  <c r="AL31" i="1"/>
  <c r="J33" i="1"/>
  <c r="AL33" i="1"/>
  <c r="J38" i="1"/>
  <c r="K53" i="1"/>
  <c r="BC16" i="1"/>
  <c r="AS13" i="1"/>
  <c r="AX15" i="1"/>
  <c r="BI15" i="1"/>
  <c r="AC15" i="1" s="1"/>
  <c r="AU47" i="1"/>
  <c r="K14" i="1"/>
  <c r="BI14" i="1"/>
  <c r="AC14" i="1" s="1"/>
  <c r="K15" i="1"/>
  <c r="BI19" i="1"/>
  <c r="AC19" i="1" s="1"/>
  <c r="BI20" i="1"/>
  <c r="AC20" i="1" s="1"/>
  <c r="AK24" i="1"/>
  <c r="AL27" i="1"/>
  <c r="AU26" i="1" s="1"/>
  <c r="M27" i="1"/>
  <c r="M26" i="1" s="1"/>
  <c r="M25" i="1" s="1"/>
  <c r="AL52" i="1"/>
  <c r="M52" i="1"/>
  <c r="L13" i="1"/>
  <c r="C18" i="2"/>
  <c r="AK15" i="1"/>
  <c r="AK17" i="1"/>
  <c r="AK19" i="1"/>
  <c r="AK21" i="1"/>
  <c r="AL23" i="1"/>
  <c r="M24" i="1"/>
  <c r="AX30" i="1"/>
  <c r="BC30" i="1" s="1"/>
  <c r="BI32" i="1"/>
  <c r="AC32" i="1" s="1"/>
  <c r="K37" i="1"/>
  <c r="BI37" i="1"/>
  <c r="AC37" i="1" s="1"/>
  <c r="K38" i="1"/>
  <c r="AX38" i="1"/>
  <c r="BC38" i="1" s="1"/>
  <c r="K39" i="1"/>
  <c r="BI39" i="1"/>
  <c r="AC39" i="1" s="1"/>
  <c r="J41" i="1"/>
  <c r="J40" i="1" s="1"/>
  <c r="O43" i="1"/>
  <c r="O42" i="1" s="1"/>
  <c r="AK49" i="1"/>
  <c r="AL14" i="1"/>
  <c r="M15" i="1"/>
  <c r="M16" i="1"/>
  <c r="AL17" i="1"/>
  <c r="AL18" i="1"/>
  <c r="M19" i="1"/>
  <c r="M20" i="1"/>
  <c r="AL20" i="1"/>
  <c r="M21" i="1"/>
  <c r="BI21" i="1"/>
  <c r="BI22" i="1"/>
  <c r="AC22" i="1" s="1"/>
  <c r="AX22" i="1"/>
  <c r="AV22" i="1" s="1"/>
  <c r="AK27" i="1"/>
  <c r="AT26" i="1" s="1"/>
  <c r="AX41" i="1"/>
  <c r="BC41" i="1" s="1"/>
  <c r="AT43" i="1"/>
  <c r="M49" i="1"/>
  <c r="BI16" i="1"/>
  <c r="AC16" i="1" s="1"/>
  <c r="BI17" i="1"/>
  <c r="AC17" i="1" s="1"/>
  <c r="BI18" i="1"/>
  <c r="AC18" i="1" s="1"/>
  <c r="AK23" i="1"/>
  <c r="BI27" i="1"/>
  <c r="AC27" i="1" s="1"/>
  <c r="O28" i="1"/>
  <c r="AK48" i="1"/>
  <c r="AT47" i="1" s="1"/>
  <c r="AK14" i="1"/>
  <c r="AK16" i="1"/>
  <c r="AK18" i="1"/>
  <c r="BI30" i="1"/>
  <c r="AC30" i="1" s="1"/>
  <c r="AX32" i="1"/>
  <c r="BC32" i="1" s="1"/>
  <c r="BH41" i="1"/>
  <c r="AB41" i="1" s="1"/>
  <c r="M48" i="1"/>
  <c r="I22" i="2"/>
  <c r="L26" i="1"/>
  <c r="L25" i="1" s="1"/>
  <c r="BH31" i="1"/>
  <c r="AB31" i="1" s="1"/>
  <c r="BH33" i="1"/>
  <c r="AB33" i="1" s="1"/>
  <c r="AV34" i="1"/>
  <c r="K41" i="1"/>
  <c r="K40" i="1" s="1"/>
  <c r="L51" i="1"/>
  <c r="L50" i="1" s="1"/>
  <c r="AK52" i="1"/>
  <c r="AT51" i="1" s="1"/>
  <c r="BI52" i="1"/>
  <c r="AC52" i="1" s="1"/>
  <c r="AL54" i="1"/>
  <c r="M54" i="1"/>
  <c r="I18" i="3"/>
  <c r="C16" i="2"/>
  <c r="C20" i="2"/>
  <c r="K27" i="1"/>
  <c r="K26" i="1" s="1"/>
  <c r="K25" i="1" s="1"/>
  <c r="AX31" i="1"/>
  <c r="BC31" i="1" s="1"/>
  <c r="AX33" i="1"/>
  <c r="BC33" i="1" s="1"/>
  <c r="BH34" i="1"/>
  <c r="AB34" i="1" s="1"/>
  <c r="J35" i="1"/>
  <c r="BH35" i="1"/>
  <c r="AB35" i="1" s="1"/>
  <c r="AV37" i="1"/>
  <c r="AV38" i="1"/>
  <c r="AV39" i="1"/>
  <c r="O40" i="1"/>
  <c r="J45" i="1"/>
  <c r="J43" i="1" s="1"/>
  <c r="J42" i="1" s="1"/>
  <c r="AW45" i="1"/>
  <c r="K52" i="1"/>
  <c r="K51" i="1" s="1"/>
  <c r="K50" i="1" s="1"/>
  <c r="AL53" i="1"/>
  <c r="M53" i="1"/>
  <c r="AX23" i="1"/>
  <c r="AX24" i="1"/>
  <c r="AW27" i="1"/>
  <c r="AK34" i="1"/>
  <c r="AK35" i="1"/>
  <c r="AK37" i="1"/>
  <c r="AK38" i="1"/>
  <c r="AK39" i="1"/>
  <c r="AK41" i="1"/>
  <c r="AT40" i="1" s="1"/>
  <c r="M35" i="1"/>
  <c r="M37" i="1"/>
  <c r="M38" i="1"/>
  <c r="M39" i="1"/>
  <c r="M41" i="1"/>
  <c r="M40" i="1" s="1"/>
  <c r="K29" i="1" l="1"/>
  <c r="AV23" i="1"/>
  <c r="M47" i="1"/>
  <c r="M46" i="1" s="1"/>
  <c r="K43" i="1"/>
  <c r="K42" i="1" s="1"/>
  <c r="AV53" i="1"/>
  <c r="BC53" i="1"/>
  <c r="AV52" i="1"/>
  <c r="BC48" i="1"/>
  <c r="BC22" i="1"/>
  <c r="AV18" i="1"/>
  <c r="BC44" i="1"/>
  <c r="AU29" i="1"/>
  <c r="C14" i="2"/>
  <c r="AV24" i="1"/>
  <c r="AV54" i="1"/>
  <c r="L28" i="1"/>
  <c r="J36" i="1"/>
  <c r="J51" i="1"/>
  <c r="J50" i="1" s="1"/>
  <c r="M13" i="1"/>
  <c r="M12" i="1" s="1"/>
  <c r="AV33" i="1"/>
  <c r="BC19" i="1"/>
  <c r="AV17" i="1"/>
  <c r="M29" i="1"/>
  <c r="F29" i="3"/>
  <c r="BC20" i="1"/>
  <c r="AT29" i="1"/>
  <c r="BC49" i="1"/>
  <c r="AV49" i="1"/>
  <c r="J13" i="1"/>
  <c r="J12" i="1" s="1"/>
  <c r="J29" i="1"/>
  <c r="BC24" i="1"/>
  <c r="K36" i="1"/>
  <c r="K28" i="1" s="1"/>
  <c r="AV45" i="1"/>
  <c r="BC45" i="1"/>
  <c r="L55" i="1"/>
  <c r="L12" i="1"/>
  <c r="AV30" i="1"/>
  <c r="M51" i="1"/>
  <c r="M50" i="1" s="1"/>
  <c r="AV41" i="1"/>
  <c r="M36" i="1"/>
  <c r="M28" i="1" s="1"/>
  <c r="AV27" i="1"/>
  <c r="BC27" i="1"/>
  <c r="C29" i="2"/>
  <c r="AU13" i="1"/>
  <c r="AU51" i="1"/>
  <c r="C15" i="2"/>
  <c r="AT36" i="1"/>
  <c r="AV32" i="1"/>
  <c r="BC23" i="1"/>
  <c r="AT13" i="1"/>
  <c r="AV31" i="1"/>
  <c r="K13" i="1"/>
  <c r="K12" i="1" s="1"/>
  <c r="BC15" i="1"/>
  <c r="AV15" i="1"/>
  <c r="J28" i="1" l="1"/>
  <c r="C22" i="2"/>
  <c r="F29" i="2"/>
  <c r="I28" i="2"/>
  <c r="M55" i="1"/>
  <c r="I29" i="2" l="1"/>
</calcChain>
</file>

<file path=xl/sharedStrings.xml><?xml version="1.0" encoding="utf-8"?>
<sst xmlns="http://schemas.openxmlformats.org/spreadsheetml/2006/main" count="623" uniqueCount="241">
  <si>
    <t>Stavební rozpočet</t>
  </si>
  <si>
    <t>Název stavby:</t>
  </si>
  <si>
    <t>PŘÍBĚHY NAŠICH HRANIC - ETAPA 4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</si>
  <si>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</si>
  <si>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</si>
  <si>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</si>
  <si>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</si>
  <si>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</si>
  <si>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</si>
  <si>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</si>
  <si>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</si>
  <si>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</si>
  <si>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</si>
  <si>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</si>
  <si>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</si>
  <si>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</si>
  <si>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</si>
  <si>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</si>
  <si>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</si>
  <si>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</si>
  <si>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</si>
  <si>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</si>
  <si>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</si>
  <si>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</si>
  <si>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</si>
  <si>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</si>
  <si>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</si>
  <si>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</si>
  <si>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</si>
  <si>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</si>
  <si>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</si>
  <si>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</si>
  <si>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</si>
  <si>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</si>
  <si>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</si>
  <si>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</si>
  <si>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</si>
  <si>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</si>
  <si>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</si>
  <si>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</si>
  <si>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</si>
  <si>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</si>
  <si>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</si>
  <si>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</si>
  <si>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</si>
  <si>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</si>
  <si>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</si>
  <si>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</si>
  <si>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</si>
  <si>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</si>
  <si>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</si>
  <si>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</si>
  <si>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</si>
  <si>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</si>
  <si>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</si>
  <si>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</si>
  <si>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</si>
  <si>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</si>
  <si>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</si>
  <si>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</si>
  <si>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</si>
  <si>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</si>
  <si>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</si>
  <si>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</si>
  <si>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</si>
  <si>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</si>
  <si>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</si>
  <si>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</si>
  <si>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</si>
  <si>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</si>
  <si>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</si>
  <si>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</si>
  <si>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</si>
  <si>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</si>
  <si>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</si>
  <si>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</si>
  <si>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</si>
  <si>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</si>
  <si>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</si>
  <si>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</si>
  <si>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</si>
  <si>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</si>
  <si>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</si>
  <si>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</si>
  <si>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</si>
  <si>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</si>
  <si>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</si>
  <si>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</si>
  <si>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</si>
  <si>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</si>
  <si>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</si>
  <si>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</si>
  <si>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</si>
  <si>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</si>
  <si>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</si>
  <si>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014</t>
  </si>
  <si>
    <t>Vegetační prvky - pěstební opatření</t>
  </si>
  <si>
    <t>56</t>
  </si>
  <si>
    <t>Podkladní vrstvy komunikací a zpevněných ploch</t>
  </si>
  <si>
    <t>12</t>
  </si>
  <si>
    <t>18485-2224IM</t>
  </si>
  <si>
    <t>Řez stromů prováděný lezeckou technikou ZDRAVOTNÍ, plocha koruny stromu přes 360 do 390 m2</t>
  </si>
  <si>
    <t>kus</t>
  </si>
  <si>
    <t>56_</t>
  </si>
  <si>
    <t>014_5_</t>
  </si>
  <si>
    <t>014_</t>
  </si>
  <si>
    <t>022</t>
  </si>
  <si>
    <t>Povrchy - mlat</t>
  </si>
  <si>
    <t>Zemní práce</t>
  </si>
  <si>
    <t>13</t>
  </si>
  <si>
    <t>122251104IM</t>
  </si>
  <si>
    <t>Odkopávky a prokopávky nezapažené v hornině třídy těžitelnosti I skupiny 3 objem do 500 m3 strojně</t>
  </si>
  <si>
    <t>m3</t>
  </si>
  <si>
    <t>1_</t>
  </si>
  <si>
    <t>022_1_</t>
  </si>
  <si>
    <t>022_</t>
  </si>
  <si>
    <t>14</t>
  </si>
  <si>
    <t>162351103IM</t>
  </si>
  <si>
    <t>Vodorovné přemístění přes 50 do 500 m výkopku/sypaniny z horniny třídy těžitelnosti I skupiny 1 až 3</t>
  </si>
  <si>
    <t>15</t>
  </si>
  <si>
    <t>162751117IM</t>
  </si>
  <si>
    <t>Vodorovné přemístění přes 9 000 do 10000 m výkopku/sypaniny z horniny třídy těžitelnosti I skupiny 1 až 3</t>
  </si>
  <si>
    <t>16</t>
  </si>
  <si>
    <t>167151101IM</t>
  </si>
  <si>
    <t>Nakládání výkopku z hornin třídy těžitelnosti I skupiny 1 až 3 do 100 m3</t>
  </si>
  <si>
    <t>17</t>
  </si>
  <si>
    <t>171201231IM</t>
  </si>
  <si>
    <t>Poplatek za uložení zeminy a kamení na recyklační skládce (skládkovné) kód odpadu 17 05 04</t>
  </si>
  <si>
    <t>181951112IM</t>
  </si>
  <si>
    <t>Úprava pláně v hornině třídy těžitelnosti I skupiny 1 až 3 se zhutněním strojně</t>
  </si>
  <si>
    <t>Vodorovné konstrukce</t>
  </si>
  <si>
    <t>19</t>
  </si>
  <si>
    <t>564861111IM</t>
  </si>
  <si>
    <t>Podklad ze štěrkodrtě ŠD plochy přes 100 m2 tl 200 mm</t>
  </si>
  <si>
    <t>4_</t>
  </si>
  <si>
    <t>022_4_</t>
  </si>
  <si>
    <t>20</t>
  </si>
  <si>
    <t>5R01IM</t>
  </si>
  <si>
    <t>Zřízení mlatového chodníku ŠD fr.0/5 tl.40mm - pokládka, válcování a vlhčení</t>
  </si>
  <si>
    <t>5R02IM</t>
  </si>
  <si>
    <t>Zřízení podkladní dynamická vrstvy ŠD fr.0/16 tl.60mm</t>
  </si>
  <si>
    <t>998</t>
  </si>
  <si>
    <t>Přesun hmot</t>
  </si>
  <si>
    <t>22</t>
  </si>
  <si>
    <t>998225111IM</t>
  </si>
  <si>
    <t>Přesun hmot pro pozemní komunikace s krytem z kamene, monolitickým betonovým nebo živičným</t>
  </si>
  <si>
    <t>998_</t>
  </si>
  <si>
    <t>022_9_</t>
  </si>
  <si>
    <t>0233</t>
  </si>
  <si>
    <t>Povrchy - kámen - kamenné šlapáky</t>
  </si>
  <si>
    <t>23</t>
  </si>
  <si>
    <t>592462451</t>
  </si>
  <si>
    <t>Kamenný šlapák 12/25/120, žula</t>
  </si>
  <si>
    <t>0233_1_</t>
  </si>
  <si>
    <t>0233_</t>
  </si>
  <si>
    <t>24</t>
  </si>
  <si>
    <t>596911111R00</t>
  </si>
  <si>
    <t>Kladení šlapáků do štěrkového lože v rovině</t>
  </si>
  <si>
    <t>ks</t>
  </si>
  <si>
    <t>024</t>
  </si>
  <si>
    <t>Povrchy - ostatní</t>
  </si>
  <si>
    <t>25</t>
  </si>
  <si>
    <t>113108320R00</t>
  </si>
  <si>
    <t>Odstranění asfaltové vrstvy pl. do 50 m2, tl.20 cm</t>
  </si>
  <si>
    <t>11_</t>
  </si>
  <si>
    <t>024_1_</t>
  </si>
  <si>
    <t>024_</t>
  </si>
  <si>
    <t>26</t>
  </si>
  <si>
    <t>vodorovné značení - šipky (dvousložková barva)</t>
  </si>
  <si>
    <t>03</t>
  </si>
  <si>
    <t>Mobiliář</t>
  </si>
  <si>
    <t>27</t>
  </si>
  <si>
    <t>Lavice - krátká (1,5 m)</t>
  </si>
  <si>
    <t>03_1_</t>
  </si>
  <si>
    <t>03_</t>
  </si>
  <si>
    <t>28</t>
  </si>
  <si>
    <t>Infopanel</t>
  </si>
  <si>
    <t>29</t>
  </si>
  <si>
    <t>Dibon, rozměr přibližně A1, atyp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</si>
  <si>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</si>
  <si>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</si>
  <si>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</si>
  <si>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</si>
  <si>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</si>
  <si>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</si>
  <si>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</si>
  <si>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</si>
  <si>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</si>
  <si>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</si>
  <si>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</si>
  <si>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</si>
  <si>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</si>
  <si>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</si>
  <si>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</si>
  <si>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</si>
  <si>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</si>
  <si>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</si>
  <si>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</si>
  <si>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</si>
  <si>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</si>
  <si>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</si>
  <si>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</si>
  <si>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</si>
  <si>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</si>
  <si>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</si>
  <si>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</si>
  <si>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</si>
  <si>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</si>
  <si>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</si>
  <si>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</si>
  <si>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</si>
  <si>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</si>
  <si>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</si>
  <si>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</si>
  <si>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</si>
  <si>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</si>
  <si>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</si>
  <si>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</si>
  <si>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</si>
  <si>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</si>
  <si>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</si>
  <si>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</si>
  <si>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</si>
  <si>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</si>
  <si>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</si>
  <si>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</si>
  <si>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</si>
  <si>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</si>
  <si>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</si>
  <si>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</si>
  <si>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</si>
  <si>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</si>
  <si>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</si>
  <si>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</si>
  <si>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</si>
  <si>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</si>
  <si>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</si>
  <si>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Dibon, rozměr přibližně A1, atyp  (včetně tisku a montáže) </t>
  </si>
  <si>
    <t xml:space="preserve">Kamenný šlapák 12/25/120, přírodní kámen (nejlépe pískovec nebo opuka z místního lomu) </t>
  </si>
  <si>
    <t>Lavice - krátká (1,5 m) - výrobek dle PD - včetně základové betonové patky a kotvení</t>
  </si>
  <si>
    <t>Infopanel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</si>
</sst>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sz val="10"/>
      <color rgb="FF00008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3" borderId="2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0" fillId="0" borderId="37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57"/>
  <sheetViews>
    <sheetView tabSelected="1" zoomScaleNormal="100" workbookViewId="0">
      <pane ySplit="11" topLeftCell="A12" activePane="bottomLeft" state="frozen"/>
      <selection pane="bottomLeft" activeCell="H54" sqref="H14:H54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89" t="s">
        <v>1</v>
      </c>
      <c r="B2" s="89"/>
      <c r="C2" s="89"/>
      <c r="D2" s="90" t="s">
        <v>2</v>
      </c>
      <c r="E2" s="90"/>
      <c r="F2" s="91" t="s">
        <v>3</v>
      </c>
      <c r="G2" s="91"/>
      <c r="H2" s="91" t="s">
        <v>4</v>
      </c>
      <c r="I2" s="92" t="s">
        <v>5</v>
      </c>
      <c r="J2" s="93" t="s">
        <v>6</v>
      </c>
      <c r="K2" s="93"/>
      <c r="L2" s="93"/>
      <c r="M2" s="93"/>
      <c r="N2" s="93"/>
      <c r="O2" s="93"/>
      <c r="P2" s="93"/>
    </row>
    <row r="3" spans="1:76" x14ac:dyDescent="0.25">
      <c r="A3" s="89"/>
      <c r="B3" s="89"/>
      <c r="C3" s="89"/>
      <c r="D3" s="90"/>
      <c r="E3" s="90"/>
      <c r="F3" s="91"/>
      <c r="G3" s="91"/>
      <c r="H3" s="91"/>
      <c r="I3" s="91"/>
      <c r="J3" s="91"/>
      <c r="K3" s="93"/>
      <c r="L3" s="93"/>
      <c r="M3" s="93"/>
      <c r="N3" s="93"/>
      <c r="O3" s="93"/>
      <c r="P3" s="93"/>
    </row>
    <row r="4" spans="1:76" ht="15" customHeight="1" x14ac:dyDescent="0.25">
      <c r="A4" s="87" t="s">
        <v>7</v>
      </c>
      <c r="B4" s="87"/>
      <c r="C4" s="87"/>
      <c r="D4" s="73" t="s">
        <v>4</v>
      </c>
      <c r="E4" s="73"/>
      <c r="F4" s="82" t="s">
        <v>8</v>
      </c>
      <c r="G4" s="82"/>
      <c r="H4" s="82" t="s">
        <v>9</v>
      </c>
      <c r="I4" s="73" t="s">
        <v>10</v>
      </c>
      <c r="J4" s="81" t="s">
        <v>6</v>
      </c>
      <c r="K4" s="81"/>
      <c r="L4" s="81"/>
      <c r="M4" s="81"/>
      <c r="N4" s="81"/>
      <c r="O4" s="81"/>
      <c r="P4" s="81"/>
    </row>
    <row r="5" spans="1:76" x14ac:dyDescent="0.25">
      <c r="A5" s="87"/>
      <c r="B5" s="87"/>
      <c r="C5" s="87"/>
      <c r="D5" s="73"/>
      <c r="E5" s="73"/>
      <c r="F5" s="82"/>
      <c r="G5" s="82"/>
      <c r="H5" s="82"/>
      <c r="I5" s="82"/>
      <c r="J5" s="82"/>
      <c r="K5" s="81"/>
      <c r="L5" s="81"/>
      <c r="M5" s="81"/>
      <c r="N5" s="81"/>
      <c r="O5" s="81"/>
      <c r="P5" s="81"/>
    </row>
    <row r="6" spans="1:76" ht="15" customHeight="1" x14ac:dyDescent="0.25">
      <c r="A6" s="87" t="s">
        <v>11</v>
      </c>
      <c r="B6" s="87"/>
      <c r="C6" s="87"/>
      <c r="D6" s="73" t="s">
        <v>4</v>
      </c>
      <c r="E6" s="73"/>
      <c r="F6" s="82" t="s">
        <v>12</v>
      </c>
      <c r="G6" s="82"/>
      <c r="H6" s="82" t="s">
        <v>4</v>
      </c>
      <c r="I6" s="73" t="s">
        <v>13</v>
      </c>
      <c r="J6" s="81" t="s">
        <v>6</v>
      </c>
      <c r="K6" s="81"/>
      <c r="L6" s="81"/>
      <c r="M6" s="81"/>
      <c r="N6" s="81"/>
      <c r="O6" s="81"/>
      <c r="P6" s="81"/>
    </row>
    <row r="7" spans="1:76" x14ac:dyDescent="0.25">
      <c r="A7" s="87"/>
      <c r="B7" s="87"/>
      <c r="C7" s="87"/>
      <c r="D7" s="73"/>
      <c r="E7" s="73"/>
      <c r="F7" s="82"/>
      <c r="G7" s="82"/>
      <c r="H7" s="82"/>
      <c r="I7" s="82"/>
      <c r="J7" s="82"/>
      <c r="K7" s="81"/>
      <c r="L7" s="81"/>
      <c r="M7" s="81"/>
      <c r="N7" s="81"/>
      <c r="O7" s="81"/>
      <c r="P7" s="81"/>
    </row>
    <row r="8" spans="1:76" ht="15" customHeight="1" x14ac:dyDescent="0.25">
      <c r="A8" s="87" t="s">
        <v>14</v>
      </c>
      <c r="B8" s="87"/>
      <c r="C8" s="87"/>
      <c r="D8" s="73" t="s">
        <v>4</v>
      </c>
      <c r="E8" s="73"/>
      <c r="F8" s="82" t="s">
        <v>15</v>
      </c>
      <c r="G8" s="82"/>
      <c r="H8" s="82" t="s">
        <v>9</v>
      </c>
      <c r="I8" s="73" t="s">
        <v>16</v>
      </c>
      <c r="J8" s="81" t="s">
        <v>6</v>
      </c>
      <c r="K8" s="81"/>
      <c r="L8" s="81"/>
      <c r="M8" s="81"/>
      <c r="N8" s="81"/>
      <c r="O8" s="81"/>
      <c r="P8" s="81"/>
    </row>
    <row r="9" spans="1:76" x14ac:dyDescent="0.25">
      <c r="A9" s="87"/>
      <c r="B9" s="87"/>
      <c r="C9" s="87"/>
      <c r="D9" s="73"/>
      <c r="E9" s="73"/>
      <c r="F9" s="82"/>
      <c r="G9" s="82"/>
      <c r="H9" s="82"/>
      <c r="I9" s="82"/>
      <c r="J9" s="82"/>
      <c r="K9" s="81"/>
      <c r="L9" s="81"/>
      <c r="M9" s="81"/>
      <c r="N9" s="81"/>
      <c r="O9" s="81"/>
      <c r="P9" s="81"/>
    </row>
    <row r="10" spans="1:76" x14ac:dyDescent="0.25">
      <c r="A10" s="7" t="s">
        <v>17</v>
      </c>
      <c r="B10" s="1" t="s">
        <v>18</v>
      </c>
      <c r="C10" s="1" t="s">
        <v>19</v>
      </c>
      <c r="D10" s="83" t="s">
        <v>20</v>
      </c>
      <c r="E10" s="83"/>
      <c r="F10" s="1" t="s">
        <v>21</v>
      </c>
      <c r="G10" s="8" t="s">
        <v>22</v>
      </c>
      <c r="H10" s="9" t="s">
        <v>23</v>
      </c>
      <c r="I10" s="10" t="s">
        <v>24</v>
      </c>
      <c r="J10" s="84" t="s">
        <v>25</v>
      </c>
      <c r="K10" s="84"/>
      <c r="L10" s="84"/>
      <c r="M10" s="11" t="s">
        <v>25</v>
      </c>
      <c r="N10" s="85" t="s">
        <v>26</v>
      </c>
      <c r="O10" s="8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86" t="s">
        <v>31</v>
      </c>
      <c r="E11" s="86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6" t="s">
        <v>52</v>
      </c>
      <c r="E12" s="76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1.65E-3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6"/>
      <c r="E13" s="76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1.65E-3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3" t="s">
        <v>56</v>
      </c>
      <c r="E14" s="73"/>
      <c r="F14" s="3" t="s">
        <v>57</v>
      </c>
      <c r="G14" s="27">
        <v>30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3" t="s">
        <v>65</v>
      </c>
      <c r="E15" s="73"/>
      <c r="F15" s="3" t="s">
        <v>57</v>
      </c>
      <c r="G15" s="27">
        <v>30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3" t="s">
        <v>68</v>
      </c>
      <c r="E16" s="73"/>
      <c r="F16" s="3" t="s">
        <v>57</v>
      </c>
      <c r="G16" s="27">
        <v>30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3" t="s">
        <v>71</v>
      </c>
      <c r="E17" s="73"/>
      <c r="F17" s="3" t="s">
        <v>57</v>
      </c>
      <c r="G17" s="27">
        <v>60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3" t="s">
        <v>74</v>
      </c>
      <c r="E18" s="73"/>
      <c r="F18" s="3" t="s">
        <v>57</v>
      </c>
      <c r="G18" s="27">
        <v>60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3" t="s">
        <v>77</v>
      </c>
      <c r="E19" s="73"/>
      <c r="F19" s="3" t="s">
        <v>57</v>
      </c>
      <c r="G19" s="27">
        <v>30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3" t="s">
        <v>80</v>
      </c>
      <c r="E20" s="73"/>
      <c r="F20" s="3" t="s">
        <v>81</v>
      </c>
      <c r="G20" s="27">
        <v>8.9999999999999998E-4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3" t="s">
        <v>84</v>
      </c>
      <c r="E21" s="73"/>
      <c r="F21" s="3" t="s">
        <v>81</v>
      </c>
      <c r="G21" s="27">
        <v>1.66E-3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80" t="s">
        <v>87</v>
      </c>
      <c r="E22" s="80"/>
      <c r="F22" s="31" t="s">
        <v>88</v>
      </c>
      <c r="G22" s="33">
        <v>0.9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9.0000000000000008E-4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9.0000000000000008E-4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80" t="s">
        <v>90</v>
      </c>
      <c r="E23" s="80"/>
      <c r="F23" s="31" t="s">
        <v>88</v>
      </c>
      <c r="G23" s="33">
        <v>0.75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7.5000000000000002E-4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7.5000000000000002E-4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80" t="s">
        <v>93</v>
      </c>
      <c r="E24" s="80"/>
      <c r="F24" s="31" t="s">
        <v>94</v>
      </c>
      <c r="G24" s="33">
        <v>2.1000000000000001E-2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6" t="s">
        <v>96</v>
      </c>
      <c r="E25" s="76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</v>
      </c>
      <c r="P25" s="25"/>
    </row>
    <row r="26" spans="1:76" ht="15" hidden="1" customHeight="1" x14ac:dyDescent="0.25">
      <c r="A26" s="22"/>
      <c r="B26" s="23" t="s">
        <v>95</v>
      </c>
      <c r="C26" s="23" t="s">
        <v>97</v>
      </c>
      <c r="D26" s="76" t="s">
        <v>98</v>
      </c>
      <c r="E26" s="76"/>
      <c r="F26" s="24" t="s">
        <v>4</v>
      </c>
      <c r="G26" s="24" t="s">
        <v>4</v>
      </c>
      <c r="H26" s="24"/>
      <c r="I26" s="24" t="s">
        <v>4</v>
      </c>
      <c r="J26" s="6">
        <f>SUM(J27:J27)</f>
        <v>0</v>
      </c>
      <c r="K26" s="6">
        <f>SUM(K27:K27)</f>
        <v>0</v>
      </c>
      <c r="L26" s="6">
        <f>SUM(L27:L27)</f>
        <v>0</v>
      </c>
      <c r="M26" s="6">
        <f>SUM(M27:M27)</f>
        <v>0</v>
      </c>
      <c r="N26" s="13"/>
      <c r="O26" s="6">
        <f>SUM(O27:O27)</f>
        <v>0</v>
      </c>
      <c r="P26" s="25"/>
      <c r="AI26" s="13" t="s">
        <v>95</v>
      </c>
      <c r="AS26" s="6">
        <f>SUM(AJ27:AJ27)</f>
        <v>0</v>
      </c>
      <c r="AT26" s="6">
        <f>SUM(AK27:AK27)</f>
        <v>0</v>
      </c>
      <c r="AU26" s="6">
        <f>SUM(AL27:AL27)</f>
        <v>0</v>
      </c>
    </row>
    <row r="27" spans="1:76" ht="24.75" customHeight="1" x14ac:dyDescent="0.25">
      <c r="A27" s="26" t="s">
        <v>99</v>
      </c>
      <c r="B27" s="3" t="s">
        <v>95</v>
      </c>
      <c r="C27" s="3" t="s">
        <v>100</v>
      </c>
      <c r="D27" s="73" t="s">
        <v>101</v>
      </c>
      <c r="E27" s="73"/>
      <c r="F27" s="3" t="s">
        <v>102</v>
      </c>
      <c r="G27" s="27">
        <v>4</v>
      </c>
      <c r="H27" s="27"/>
      <c r="I27" s="28" t="s">
        <v>58</v>
      </c>
      <c r="J27" s="27">
        <f>G27*AO27</f>
        <v>0</v>
      </c>
      <c r="K27" s="27">
        <f>G27*AP27</f>
        <v>0</v>
      </c>
      <c r="L27" s="27">
        <f>G27*H27</f>
        <v>0</v>
      </c>
      <c r="M27" s="27">
        <f>L27*(1+BW27/100)</f>
        <v>0</v>
      </c>
      <c r="N27" s="27">
        <v>0</v>
      </c>
      <c r="O27" s="27">
        <f>G27*N27</f>
        <v>0</v>
      </c>
      <c r="P27" s="29"/>
      <c r="Z27" s="27">
        <f>IF(AQ27="5",BJ27,0)</f>
        <v>0</v>
      </c>
      <c r="AB27" s="27">
        <f>IF(AQ27="1",BH27,0)</f>
        <v>0</v>
      </c>
      <c r="AC27" s="27">
        <f>IF(AQ27="1",BI27,0)</f>
        <v>0</v>
      </c>
      <c r="AD27" s="27">
        <f>IF(AQ27="7",BH27,0)</f>
        <v>0</v>
      </c>
      <c r="AE27" s="27">
        <f>IF(AQ27="7",BI27,0)</f>
        <v>0</v>
      </c>
      <c r="AF27" s="27">
        <f>IF(AQ27="2",BH27,0)</f>
        <v>0</v>
      </c>
      <c r="AG27" s="27">
        <f>IF(AQ27="2",BI27,0)</f>
        <v>0</v>
      </c>
      <c r="AH27" s="27">
        <f>IF(AQ27="0",BJ27,0)</f>
        <v>0</v>
      </c>
      <c r="AI27" s="13" t="s">
        <v>95</v>
      </c>
      <c r="AJ27" s="27">
        <f>IF(AN27=0,L27,0)</f>
        <v>0</v>
      </c>
      <c r="AK27" s="27">
        <f>IF(AN27=21,L27,0)</f>
        <v>0</v>
      </c>
      <c r="AL27" s="27">
        <f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54</v>
      </c>
      <c r="AV27" s="27">
        <f>AW27+AX27</f>
        <v>0</v>
      </c>
      <c r="AW27" s="27">
        <f>G27*AO27</f>
        <v>0</v>
      </c>
      <c r="AX27" s="27">
        <f>G27*AP27</f>
        <v>0</v>
      </c>
      <c r="AY27" s="28" t="s">
        <v>103</v>
      </c>
      <c r="AZ27" s="28" t="s">
        <v>104</v>
      </c>
      <c r="BA27" s="13" t="s">
        <v>105</v>
      </c>
      <c r="BC27" s="27">
        <f>AW27+AX27</f>
        <v>0</v>
      </c>
      <c r="BD27" s="27">
        <f>H27/(100-BE27)*100</f>
        <v>0</v>
      </c>
      <c r="BE27" s="27">
        <v>0</v>
      </c>
      <c r="BF27" s="27">
        <f>O27</f>
        <v>0</v>
      </c>
      <c r="BH27" s="27">
        <f>G27*AO27</f>
        <v>0</v>
      </c>
      <c r="BI27" s="27">
        <f>G27*AP27</f>
        <v>0</v>
      </c>
      <c r="BJ27" s="27">
        <f>G27*H27</f>
        <v>0</v>
      </c>
      <c r="BK27" s="27"/>
      <c r="BL27" s="27">
        <v>56</v>
      </c>
      <c r="BW27" s="27" t="str">
        <f>I27</f>
        <v>21</v>
      </c>
      <c r="BX27" s="4" t="s">
        <v>101</v>
      </c>
    </row>
    <row r="28" spans="1:76" ht="15" customHeight="1" x14ac:dyDescent="0.25">
      <c r="A28" s="22"/>
      <c r="B28" s="23" t="s">
        <v>106</v>
      </c>
      <c r="C28" s="23"/>
      <c r="D28" s="76" t="s">
        <v>107</v>
      </c>
      <c r="E28" s="76"/>
      <c r="F28" s="24" t="s">
        <v>4</v>
      </c>
      <c r="G28" s="24" t="s">
        <v>4</v>
      </c>
      <c r="H28" s="24"/>
      <c r="I28" s="24" t="s">
        <v>4</v>
      </c>
      <c r="J28" s="6">
        <f>J29+J36+J40</f>
        <v>0</v>
      </c>
      <c r="K28" s="6">
        <f>K29+K36+K40</f>
        <v>0</v>
      </c>
      <c r="L28" s="6">
        <f>L29+L36+L40</f>
        <v>0</v>
      </c>
      <c r="M28" s="6">
        <f>M29+M36+M40</f>
        <v>0</v>
      </c>
      <c r="N28" s="13"/>
      <c r="O28" s="6">
        <f>O29+O36+O40</f>
        <v>0</v>
      </c>
      <c r="P28" s="25"/>
    </row>
    <row r="29" spans="1:76" ht="15" customHeight="1" x14ac:dyDescent="0.25">
      <c r="A29" s="22"/>
      <c r="B29" s="23" t="s">
        <v>106</v>
      </c>
      <c r="C29" s="23" t="s">
        <v>54</v>
      </c>
      <c r="D29" s="76" t="s">
        <v>108</v>
      </c>
      <c r="E29" s="76"/>
      <c r="F29" s="24" t="s">
        <v>4</v>
      </c>
      <c r="G29" s="24" t="s">
        <v>4</v>
      </c>
      <c r="H29" s="24"/>
      <c r="I29" s="24" t="s">
        <v>4</v>
      </c>
      <c r="J29" s="6">
        <f>SUM(J30:J35)</f>
        <v>0</v>
      </c>
      <c r="K29" s="6">
        <f>SUM(K30:K35)</f>
        <v>0</v>
      </c>
      <c r="L29" s="6">
        <f>SUM(L30:L35)</f>
        <v>0</v>
      </c>
      <c r="M29" s="6">
        <f>SUM(M30:M35)</f>
        <v>0</v>
      </c>
      <c r="N29" s="13"/>
      <c r="O29" s="6">
        <f>SUM(O30:O35)</f>
        <v>0</v>
      </c>
      <c r="P29" s="25"/>
      <c r="AI29" s="13" t="s">
        <v>106</v>
      </c>
      <c r="AS29" s="6">
        <f>SUM(AJ30:AJ35)</f>
        <v>0</v>
      </c>
      <c r="AT29" s="6">
        <f>SUM(AK30:AK35)</f>
        <v>0</v>
      </c>
      <c r="AU29" s="6">
        <f>SUM(AL30:AL35)</f>
        <v>0</v>
      </c>
    </row>
    <row r="30" spans="1:76" ht="24.75" customHeight="1" x14ac:dyDescent="0.25">
      <c r="A30" s="26" t="s">
        <v>109</v>
      </c>
      <c r="B30" s="3" t="s">
        <v>106</v>
      </c>
      <c r="C30" s="3" t="s">
        <v>110</v>
      </c>
      <c r="D30" s="73" t="s">
        <v>111</v>
      </c>
      <c r="E30" s="73"/>
      <c r="F30" s="3" t="s">
        <v>112</v>
      </c>
      <c r="G30" s="27">
        <v>0.496</v>
      </c>
      <c r="H30" s="27"/>
      <c r="I30" s="28" t="s">
        <v>58</v>
      </c>
      <c r="J30" s="27">
        <f t="shared" ref="J30:J35" si="26">G30*AO30</f>
        <v>0</v>
      </c>
      <c r="K30" s="27">
        <f t="shared" ref="K30:K35" si="27">G30*AP30</f>
        <v>0</v>
      </c>
      <c r="L30" s="27">
        <f t="shared" ref="L30:L35" si="28">G30*H30</f>
        <v>0</v>
      </c>
      <c r="M30" s="27">
        <f t="shared" ref="M30:M35" si="29">L30*(1+BW30/100)</f>
        <v>0</v>
      </c>
      <c r="N30" s="27">
        <v>0</v>
      </c>
      <c r="O30" s="27">
        <f t="shared" ref="O30:O35" si="30">G30*N30</f>
        <v>0</v>
      </c>
      <c r="P30" s="29"/>
      <c r="Z30" s="27">
        <f t="shared" ref="Z30:Z35" si="31">IF(AQ30="5",BJ30,0)</f>
        <v>0</v>
      </c>
      <c r="AB30" s="27">
        <f t="shared" ref="AB30:AB35" si="32">IF(AQ30="1",BH30,0)</f>
        <v>0</v>
      </c>
      <c r="AC30" s="27">
        <f t="shared" ref="AC30:AC35" si="33">IF(AQ30="1",BI30,0)</f>
        <v>0</v>
      </c>
      <c r="AD30" s="27">
        <f t="shared" ref="AD30:AD35" si="34">IF(AQ30="7",BH30,0)</f>
        <v>0</v>
      </c>
      <c r="AE30" s="27">
        <f t="shared" ref="AE30:AE35" si="35">IF(AQ30="7",BI30,0)</f>
        <v>0</v>
      </c>
      <c r="AF30" s="27">
        <f t="shared" ref="AF30:AF35" si="36">IF(AQ30="2",BH30,0)</f>
        <v>0</v>
      </c>
      <c r="AG30" s="27">
        <f t="shared" ref="AG30:AG35" si="37">IF(AQ30="2",BI30,0)</f>
        <v>0</v>
      </c>
      <c r="AH30" s="27">
        <f t="shared" ref="AH30:AH35" si="38">IF(AQ30="0",BJ30,0)</f>
        <v>0</v>
      </c>
      <c r="AI30" s="13" t="s">
        <v>106</v>
      </c>
      <c r="AJ30" s="27">
        <f t="shared" ref="AJ30:AJ35" si="39">IF(AN30=0,L30,0)</f>
        <v>0</v>
      </c>
      <c r="AK30" s="27">
        <f t="shared" ref="AK30:AK35" si="40">IF(AN30=21,L30,0)</f>
        <v>0</v>
      </c>
      <c r="AL30" s="27">
        <f t="shared" ref="AL30:AL35" si="41">IF(AN30=21,L30,0)</f>
        <v>0</v>
      </c>
      <c r="AN30" s="27">
        <v>21</v>
      </c>
      <c r="AO30" s="27">
        <f t="shared" ref="AO30:AO35" si="42">H30*0</f>
        <v>0</v>
      </c>
      <c r="AP30" s="27">
        <f t="shared" ref="AP30:AP35" si="43">H30*(1-0)</f>
        <v>0</v>
      </c>
      <c r="AQ30" s="28" t="s">
        <v>54</v>
      </c>
      <c r="AV30" s="27">
        <f t="shared" ref="AV30:AV35" si="44">AW30+AX30</f>
        <v>0</v>
      </c>
      <c r="AW30" s="27">
        <f t="shared" ref="AW30:AW35" si="45">G30*AO30</f>
        <v>0</v>
      </c>
      <c r="AX30" s="27">
        <f t="shared" ref="AX30:AX35" si="46">G30*AP30</f>
        <v>0</v>
      </c>
      <c r="AY30" s="28" t="s">
        <v>113</v>
      </c>
      <c r="AZ30" s="28" t="s">
        <v>114</v>
      </c>
      <c r="BA30" s="13" t="s">
        <v>115</v>
      </c>
      <c r="BC30" s="27">
        <f t="shared" ref="BC30:BC35" si="47">AW30+AX30</f>
        <v>0</v>
      </c>
      <c r="BD30" s="27">
        <f t="shared" ref="BD30:BD35" si="48">H30/(100-BE30)*100</f>
        <v>0</v>
      </c>
      <c r="BE30" s="27">
        <v>0</v>
      </c>
      <c r="BF30" s="27">
        <f t="shared" ref="BF30:BF35" si="49">O30</f>
        <v>0</v>
      </c>
      <c r="BH30" s="27">
        <f t="shared" ref="BH30:BH35" si="50">G30*AO30</f>
        <v>0</v>
      </c>
      <c r="BI30" s="27">
        <f t="shared" ref="BI30:BI35" si="51">G30*AP30</f>
        <v>0</v>
      </c>
      <c r="BJ30" s="27">
        <f t="shared" ref="BJ30:BJ35" si="52">G30*H30</f>
        <v>0</v>
      </c>
      <c r="BK30" s="27"/>
      <c r="BL30" s="27">
        <v>1</v>
      </c>
      <c r="BW30" s="27" t="str">
        <f t="shared" ref="BW30:BW35" si="53">I30</f>
        <v>21</v>
      </c>
      <c r="BX30" s="4" t="s">
        <v>111</v>
      </c>
    </row>
    <row r="31" spans="1:76" ht="24.75" customHeight="1" x14ac:dyDescent="0.25">
      <c r="A31" s="26" t="s">
        <v>116</v>
      </c>
      <c r="B31" s="3" t="s">
        <v>106</v>
      </c>
      <c r="C31" s="3" t="s">
        <v>117</v>
      </c>
      <c r="D31" s="73" t="s">
        <v>118</v>
      </c>
      <c r="E31" s="73"/>
      <c r="F31" s="3" t="s">
        <v>112</v>
      </c>
      <c r="G31" s="27">
        <v>0.47599999999999998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/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106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 t="shared" si="42"/>
        <v>0</v>
      </c>
      <c r="AP31" s="27">
        <f t="shared" si="43"/>
        <v>0</v>
      </c>
      <c r="AQ31" s="28" t="s">
        <v>54</v>
      </c>
      <c r="AV31" s="27">
        <f t="shared" si="44"/>
        <v>0</v>
      </c>
      <c r="AW31" s="27">
        <f t="shared" si="45"/>
        <v>0</v>
      </c>
      <c r="AX31" s="27">
        <f t="shared" si="46"/>
        <v>0</v>
      </c>
      <c r="AY31" s="28" t="s">
        <v>113</v>
      </c>
      <c r="AZ31" s="28" t="s">
        <v>114</v>
      </c>
      <c r="BA31" s="13" t="s">
        <v>115</v>
      </c>
      <c r="BC31" s="27">
        <f t="shared" si="47"/>
        <v>0</v>
      </c>
      <c r="BD31" s="27">
        <f t="shared" si="48"/>
        <v>0</v>
      </c>
      <c r="BE31" s="27">
        <v>0</v>
      </c>
      <c r="BF31" s="27">
        <f t="shared" si="49"/>
        <v>0</v>
      </c>
      <c r="BH31" s="27">
        <f t="shared" si="50"/>
        <v>0</v>
      </c>
      <c r="BI31" s="27">
        <f t="shared" si="51"/>
        <v>0</v>
      </c>
      <c r="BJ31" s="27">
        <f t="shared" si="52"/>
        <v>0</v>
      </c>
      <c r="BK31" s="27"/>
      <c r="BL31" s="27">
        <v>1</v>
      </c>
      <c r="BW31" s="27" t="str">
        <f t="shared" si="53"/>
        <v>21</v>
      </c>
      <c r="BX31" s="4" t="s">
        <v>118</v>
      </c>
    </row>
    <row r="32" spans="1:76" ht="24.75" customHeight="1" x14ac:dyDescent="0.25">
      <c r="A32" s="26" t="s">
        <v>119</v>
      </c>
      <c r="B32" s="3" t="s">
        <v>106</v>
      </c>
      <c r="C32" s="3" t="s">
        <v>120</v>
      </c>
      <c r="D32" s="73" t="s">
        <v>121</v>
      </c>
      <c r="E32" s="73"/>
      <c r="F32" s="3" t="s">
        <v>112</v>
      </c>
      <c r="G32" s="27">
        <v>0.25600000000000001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/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106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 t="shared" si="42"/>
        <v>0</v>
      </c>
      <c r="AP32" s="27">
        <f t="shared" si="43"/>
        <v>0</v>
      </c>
      <c r="AQ32" s="28" t="s">
        <v>54</v>
      </c>
      <c r="AV32" s="27">
        <f t="shared" si="44"/>
        <v>0</v>
      </c>
      <c r="AW32" s="27">
        <f t="shared" si="45"/>
        <v>0</v>
      </c>
      <c r="AX32" s="27">
        <f t="shared" si="46"/>
        <v>0</v>
      </c>
      <c r="AY32" s="28" t="s">
        <v>113</v>
      </c>
      <c r="AZ32" s="28" t="s">
        <v>114</v>
      </c>
      <c r="BA32" s="13" t="s">
        <v>115</v>
      </c>
      <c r="BC32" s="27">
        <f t="shared" si="47"/>
        <v>0</v>
      </c>
      <c r="BD32" s="27">
        <f t="shared" si="48"/>
        <v>0</v>
      </c>
      <c r="BE32" s="27">
        <v>0</v>
      </c>
      <c r="BF32" s="27">
        <f t="shared" si="49"/>
        <v>0</v>
      </c>
      <c r="BH32" s="27">
        <f t="shared" si="50"/>
        <v>0</v>
      </c>
      <c r="BI32" s="27">
        <f t="shared" si="51"/>
        <v>0</v>
      </c>
      <c r="BJ32" s="27">
        <f t="shared" si="52"/>
        <v>0</v>
      </c>
      <c r="BK32" s="27"/>
      <c r="BL32" s="27">
        <v>1</v>
      </c>
      <c r="BW32" s="27" t="str">
        <f t="shared" si="53"/>
        <v>21</v>
      </c>
      <c r="BX32" s="4" t="s">
        <v>121</v>
      </c>
    </row>
    <row r="33" spans="1:76" ht="15" customHeight="1" x14ac:dyDescent="0.25">
      <c r="A33" s="26" t="s">
        <v>122</v>
      </c>
      <c r="B33" s="3" t="s">
        <v>106</v>
      </c>
      <c r="C33" s="3" t="s">
        <v>123</v>
      </c>
      <c r="D33" s="73" t="s">
        <v>124</v>
      </c>
      <c r="E33" s="73"/>
      <c r="F33" s="3" t="s">
        <v>112</v>
      </c>
      <c r="G33" s="27">
        <v>0.23799999999999999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0</v>
      </c>
      <c r="O33" s="27">
        <f t="shared" si="30"/>
        <v>0</v>
      </c>
      <c r="P33" s="29"/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106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 t="shared" si="42"/>
        <v>0</v>
      </c>
      <c r="AP33" s="27">
        <f t="shared" si="43"/>
        <v>0</v>
      </c>
      <c r="AQ33" s="28" t="s">
        <v>54</v>
      </c>
      <c r="AV33" s="27">
        <f t="shared" si="44"/>
        <v>0</v>
      </c>
      <c r="AW33" s="27">
        <f t="shared" si="45"/>
        <v>0</v>
      </c>
      <c r="AX33" s="27">
        <f t="shared" si="46"/>
        <v>0</v>
      </c>
      <c r="AY33" s="28" t="s">
        <v>113</v>
      </c>
      <c r="AZ33" s="28" t="s">
        <v>114</v>
      </c>
      <c r="BA33" s="13" t="s">
        <v>115</v>
      </c>
      <c r="BC33" s="27">
        <f t="shared" si="47"/>
        <v>0</v>
      </c>
      <c r="BD33" s="27">
        <f t="shared" si="48"/>
        <v>0</v>
      </c>
      <c r="BE33" s="27">
        <v>0</v>
      </c>
      <c r="BF33" s="27">
        <f t="shared" si="49"/>
        <v>0</v>
      </c>
      <c r="BH33" s="27">
        <f t="shared" si="50"/>
        <v>0</v>
      </c>
      <c r="BI33" s="27">
        <f t="shared" si="51"/>
        <v>0</v>
      </c>
      <c r="BJ33" s="27">
        <f t="shared" si="52"/>
        <v>0</v>
      </c>
      <c r="BK33" s="27"/>
      <c r="BL33" s="27">
        <v>1</v>
      </c>
      <c r="BW33" s="27" t="str">
        <f t="shared" si="53"/>
        <v>21</v>
      </c>
      <c r="BX33" s="4" t="s">
        <v>124</v>
      </c>
    </row>
    <row r="34" spans="1:76" ht="24.75" customHeight="1" x14ac:dyDescent="0.25">
      <c r="A34" s="26" t="s">
        <v>125</v>
      </c>
      <c r="B34" s="3" t="s">
        <v>106</v>
      </c>
      <c r="C34" s="3" t="s">
        <v>126</v>
      </c>
      <c r="D34" s="73" t="s">
        <v>127</v>
      </c>
      <c r="E34" s="73"/>
      <c r="F34" s="3" t="s">
        <v>81</v>
      </c>
      <c r="G34" s="27">
        <v>0.46200000000000002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0</v>
      </c>
      <c r="O34" s="27">
        <f t="shared" si="30"/>
        <v>0</v>
      </c>
      <c r="P34" s="29"/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106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 t="shared" si="42"/>
        <v>0</v>
      </c>
      <c r="AP34" s="27">
        <f t="shared" si="43"/>
        <v>0</v>
      </c>
      <c r="AQ34" s="28" t="s">
        <v>54</v>
      </c>
      <c r="AV34" s="27">
        <f t="shared" si="44"/>
        <v>0</v>
      </c>
      <c r="AW34" s="27">
        <f t="shared" si="45"/>
        <v>0</v>
      </c>
      <c r="AX34" s="27">
        <f t="shared" si="46"/>
        <v>0</v>
      </c>
      <c r="AY34" s="28" t="s">
        <v>113</v>
      </c>
      <c r="AZ34" s="28" t="s">
        <v>114</v>
      </c>
      <c r="BA34" s="13" t="s">
        <v>115</v>
      </c>
      <c r="BC34" s="27">
        <f t="shared" si="47"/>
        <v>0</v>
      </c>
      <c r="BD34" s="27">
        <f t="shared" si="48"/>
        <v>0</v>
      </c>
      <c r="BE34" s="27">
        <v>0</v>
      </c>
      <c r="BF34" s="27">
        <f t="shared" si="49"/>
        <v>0</v>
      </c>
      <c r="BH34" s="27">
        <f t="shared" si="50"/>
        <v>0</v>
      </c>
      <c r="BI34" s="27">
        <f t="shared" si="51"/>
        <v>0</v>
      </c>
      <c r="BJ34" s="27">
        <f t="shared" si="52"/>
        <v>0</v>
      </c>
      <c r="BK34" s="27"/>
      <c r="BL34" s="27">
        <v>1</v>
      </c>
      <c r="BW34" s="27" t="str">
        <f t="shared" si="53"/>
        <v>21</v>
      </c>
      <c r="BX34" s="4" t="s">
        <v>127</v>
      </c>
    </row>
    <row r="35" spans="1:76" ht="15" customHeight="1" x14ac:dyDescent="0.25">
      <c r="A35" s="26" t="s">
        <v>53</v>
      </c>
      <c r="B35" s="3" t="s">
        <v>106</v>
      </c>
      <c r="C35" s="3" t="s">
        <v>128</v>
      </c>
      <c r="D35" s="73" t="s">
        <v>129</v>
      </c>
      <c r="E35" s="73"/>
      <c r="F35" s="3" t="s">
        <v>57</v>
      </c>
      <c r="G35" s="27">
        <v>2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/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106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 t="shared" si="42"/>
        <v>0</v>
      </c>
      <c r="AP35" s="27">
        <f t="shared" si="43"/>
        <v>0</v>
      </c>
      <c r="AQ35" s="28" t="s">
        <v>54</v>
      </c>
      <c r="AV35" s="27">
        <f t="shared" si="44"/>
        <v>0</v>
      </c>
      <c r="AW35" s="27">
        <f t="shared" si="45"/>
        <v>0</v>
      </c>
      <c r="AX35" s="27">
        <f t="shared" si="46"/>
        <v>0</v>
      </c>
      <c r="AY35" s="28" t="s">
        <v>113</v>
      </c>
      <c r="AZ35" s="28" t="s">
        <v>114</v>
      </c>
      <c r="BA35" s="13" t="s">
        <v>115</v>
      </c>
      <c r="BC35" s="27">
        <f t="shared" si="47"/>
        <v>0</v>
      </c>
      <c r="BD35" s="27">
        <f t="shared" si="48"/>
        <v>0</v>
      </c>
      <c r="BE35" s="27">
        <v>0</v>
      </c>
      <c r="BF35" s="27">
        <f t="shared" si="49"/>
        <v>0</v>
      </c>
      <c r="BH35" s="27">
        <f t="shared" si="50"/>
        <v>0</v>
      </c>
      <c r="BI35" s="27">
        <f t="shared" si="51"/>
        <v>0</v>
      </c>
      <c r="BJ35" s="27">
        <f t="shared" si="52"/>
        <v>0</v>
      </c>
      <c r="BK35" s="27"/>
      <c r="BL35" s="27">
        <v>1</v>
      </c>
      <c r="BW35" s="27" t="str">
        <f t="shared" si="53"/>
        <v>21</v>
      </c>
      <c r="BX35" s="4" t="s">
        <v>129</v>
      </c>
    </row>
    <row r="36" spans="1:76" ht="15" customHeight="1" x14ac:dyDescent="0.25">
      <c r="A36" s="22"/>
      <c r="B36" s="23" t="s">
        <v>106</v>
      </c>
      <c r="C36" s="23" t="s">
        <v>69</v>
      </c>
      <c r="D36" s="76" t="s">
        <v>130</v>
      </c>
      <c r="E36" s="76"/>
      <c r="F36" s="24" t="s">
        <v>4</v>
      </c>
      <c r="G36" s="24" t="s">
        <v>4</v>
      </c>
      <c r="H36" s="24"/>
      <c r="I36" s="24" t="s">
        <v>4</v>
      </c>
      <c r="J36" s="6">
        <f>SUM(J37:J39)</f>
        <v>0</v>
      </c>
      <c r="K36" s="6">
        <f>SUM(K37:K39)</f>
        <v>0</v>
      </c>
      <c r="L36" s="6">
        <f>SUM(L37:L39)</f>
        <v>0</v>
      </c>
      <c r="M36" s="6">
        <f>SUM(M37:M39)</f>
        <v>0</v>
      </c>
      <c r="N36" s="13"/>
      <c r="O36" s="6">
        <f>SUM(O37:O39)</f>
        <v>0</v>
      </c>
      <c r="P36" s="25"/>
      <c r="AI36" s="13" t="s">
        <v>106</v>
      </c>
      <c r="AS36" s="6">
        <f>SUM(AJ37:AJ39)</f>
        <v>0</v>
      </c>
      <c r="AT36" s="6">
        <f>SUM(AK37:AK39)</f>
        <v>0</v>
      </c>
      <c r="AU36" s="6">
        <f>SUM(AL37:AL39)</f>
        <v>0</v>
      </c>
    </row>
    <row r="37" spans="1:76" ht="15" customHeight="1" x14ac:dyDescent="0.25">
      <c r="A37" s="26" t="s">
        <v>131</v>
      </c>
      <c r="B37" s="3" t="s">
        <v>106</v>
      </c>
      <c r="C37" s="3" t="s">
        <v>132</v>
      </c>
      <c r="D37" s="73" t="s">
        <v>133</v>
      </c>
      <c r="E37" s="73"/>
      <c r="F37" s="3" t="s">
        <v>57</v>
      </c>
      <c r="G37" s="27">
        <v>2</v>
      </c>
      <c r="H37" s="27"/>
      <c r="I37" s="28" t="s">
        <v>58</v>
      </c>
      <c r="J37" s="27">
        <f>G37*AO37</f>
        <v>0</v>
      </c>
      <c r="K37" s="27">
        <f>G37*AP37</f>
        <v>0</v>
      </c>
      <c r="L37" s="27">
        <f>G37*H37</f>
        <v>0</v>
      </c>
      <c r="M37" s="27">
        <f>L37*(1+BW37/100)</f>
        <v>0</v>
      </c>
      <c r="N37" s="27">
        <v>0</v>
      </c>
      <c r="O37" s="27">
        <f>G37*N37</f>
        <v>0</v>
      </c>
      <c r="P37" s="29"/>
      <c r="Z37" s="27">
        <f>IF(AQ37="5",BJ37,0)</f>
        <v>0</v>
      </c>
      <c r="AB37" s="27">
        <f>IF(AQ37="1",BH37,0)</f>
        <v>0</v>
      </c>
      <c r="AC37" s="27">
        <f>IF(AQ37="1",BI37,0)</f>
        <v>0</v>
      </c>
      <c r="AD37" s="27">
        <f>IF(AQ37="7",BH37,0)</f>
        <v>0</v>
      </c>
      <c r="AE37" s="27">
        <f>IF(AQ37="7",BI37,0)</f>
        <v>0</v>
      </c>
      <c r="AF37" s="27">
        <f>IF(AQ37="2",BH37,0)</f>
        <v>0</v>
      </c>
      <c r="AG37" s="27">
        <f>IF(AQ37="2",BI37,0)</f>
        <v>0</v>
      </c>
      <c r="AH37" s="27">
        <f>IF(AQ37="0",BJ37,0)</f>
        <v>0</v>
      </c>
      <c r="AI37" s="13" t="s">
        <v>106</v>
      </c>
      <c r="AJ37" s="27">
        <f>IF(AN37=0,L37,0)</f>
        <v>0</v>
      </c>
      <c r="AK37" s="27">
        <f>IF(AN37=21,L37,0)</f>
        <v>0</v>
      </c>
      <c r="AL37" s="27">
        <f>IF(AN37=21,L37,0)</f>
        <v>0</v>
      </c>
      <c r="AN37" s="27">
        <v>21</v>
      </c>
      <c r="AO37" s="27">
        <f>H37*0</f>
        <v>0</v>
      </c>
      <c r="AP37" s="27">
        <f>H37*(1-0)</f>
        <v>0</v>
      </c>
      <c r="AQ37" s="28" t="s">
        <v>54</v>
      </c>
      <c r="AV37" s="27">
        <f>AW37+AX37</f>
        <v>0</v>
      </c>
      <c r="AW37" s="27">
        <f>G37*AO37</f>
        <v>0</v>
      </c>
      <c r="AX37" s="27">
        <f>G37*AP37</f>
        <v>0</v>
      </c>
      <c r="AY37" s="28" t="s">
        <v>134</v>
      </c>
      <c r="AZ37" s="28" t="s">
        <v>135</v>
      </c>
      <c r="BA37" s="13" t="s">
        <v>115</v>
      </c>
      <c r="BC37" s="27">
        <f>AW37+AX37</f>
        <v>0</v>
      </c>
      <c r="BD37" s="27">
        <f>H37/(100-BE37)*100</f>
        <v>0</v>
      </c>
      <c r="BE37" s="27">
        <v>0</v>
      </c>
      <c r="BF37" s="27">
        <f>O37</f>
        <v>0</v>
      </c>
      <c r="BH37" s="27">
        <f>G37*AO37</f>
        <v>0</v>
      </c>
      <c r="BI37" s="27">
        <f>G37*AP37</f>
        <v>0</v>
      </c>
      <c r="BJ37" s="27">
        <f>G37*H37</f>
        <v>0</v>
      </c>
      <c r="BK37" s="27"/>
      <c r="BL37" s="27">
        <v>4</v>
      </c>
      <c r="BW37" s="27" t="str">
        <f>I37</f>
        <v>21</v>
      </c>
      <c r="BX37" s="4" t="s">
        <v>133</v>
      </c>
    </row>
    <row r="38" spans="1:76" ht="15" customHeight="1" x14ac:dyDescent="0.25">
      <c r="A38" s="26" t="s">
        <v>136</v>
      </c>
      <c r="B38" s="3" t="s">
        <v>106</v>
      </c>
      <c r="C38" s="3" t="s">
        <v>137</v>
      </c>
      <c r="D38" s="73" t="s">
        <v>138</v>
      </c>
      <c r="E38" s="73"/>
      <c r="F38" s="3" t="s">
        <v>57</v>
      </c>
      <c r="G38" s="27">
        <v>2</v>
      </c>
      <c r="H38" s="27"/>
      <c r="I38" s="28" t="s">
        <v>58</v>
      </c>
      <c r="J38" s="27">
        <f>G38*AO38</f>
        <v>0</v>
      </c>
      <c r="K38" s="27">
        <f>G38*AP38</f>
        <v>0</v>
      </c>
      <c r="L38" s="27">
        <f>G38*H38</f>
        <v>0</v>
      </c>
      <c r="M38" s="27">
        <f>L38*(1+BW38/100)</f>
        <v>0</v>
      </c>
      <c r="N38" s="27">
        <v>0</v>
      </c>
      <c r="O38" s="27">
        <f>G38*N38</f>
        <v>0</v>
      </c>
      <c r="P38" s="29"/>
      <c r="Z38" s="27">
        <f>IF(AQ38="5",BJ38,0)</f>
        <v>0</v>
      </c>
      <c r="AB38" s="27">
        <f>IF(AQ38="1",BH38,0)</f>
        <v>0</v>
      </c>
      <c r="AC38" s="27">
        <f>IF(AQ38="1",BI38,0)</f>
        <v>0</v>
      </c>
      <c r="AD38" s="27">
        <f>IF(AQ38="7",BH38,0)</f>
        <v>0</v>
      </c>
      <c r="AE38" s="27">
        <f>IF(AQ38="7",BI38,0)</f>
        <v>0</v>
      </c>
      <c r="AF38" s="27">
        <f>IF(AQ38="2",BH38,0)</f>
        <v>0</v>
      </c>
      <c r="AG38" s="27">
        <f>IF(AQ38="2",BI38,0)</f>
        <v>0</v>
      </c>
      <c r="AH38" s="27">
        <f>IF(AQ38="0",BJ38,0)</f>
        <v>0</v>
      </c>
      <c r="AI38" s="13" t="s">
        <v>106</v>
      </c>
      <c r="AJ38" s="27">
        <f>IF(AN38=0,L38,0)</f>
        <v>0</v>
      </c>
      <c r="AK38" s="27">
        <f>IF(AN38=21,L38,0)</f>
        <v>0</v>
      </c>
      <c r="AL38" s="27">
        <f>IF(AN38=21,L38,0)</f>
        <v>0</v>
      </c>
      <c r="AN38" s="27">
        <v>21</v>
      </c>
      <c r="AO38" s="27">
        <f>H38*0</f>
        <v>0</v>
      </c>
      <c r="AP38" s="27">
        <f>H38*(1-0)</f>
        <v>0</v>
      </c>
      <c r="AQ38" s="28" t="s">
        <v>54</v>
      </c>
      <c r="AV38" s="27">
        <f>AW38+AX38</f>
        <v>0</v>
      </c>
      <c r="AW38" s="27">
        <f>G38*AO38</f>
        <v>0</v>
      </c>
      <c r="AX38" s="27">
        <f>G38*AP38</f>
        <v>0</v>
      </c>
      <c r="AY38" s="28" t="s">
        <v>134</v>
      </c>
      <c r="AZ38" s="28" t="s">
        <v>135</v>
      </c>
      <c r="BA38" s="13" t="s">
        <v>115</v>
      </c>
      <c r="BC38" s="27">
        <f>AW38+AX38</f>
        <v>0</v>
      </c>
      <c r="BD38" s="27">
        <f>H38/(100-BE38)*100</f>
        <v>0</v>
      </c>
      <c r="BE38" s="27">
        <v>0</v>
      </c>
      <c r="BF38" s="27">
        <f>O38</f>
        <v>0</v>
      </c>
      <c r="BH38" s="27">
        <f>G38*AO38</f>
        <v>0</v>
      </c>
      <c r="BI38" s="27">
        <f>G38*AP38</f>
        <v>0</v>
      </c>
      <c r="BJ38" s="27">
        <f>G38*H38</f>
        <v>0</v>
      </c>
      <c r="BK38" s="27"/>
      <c r="BL38" s="27">
        <v>4</v>
      </c>
      <c r="BW38" s="27" t="str">
        <f>I38</f>
        <v>21</v>
      </c>
      <c r="BX38" s="4" t="s">
        <v>138</v>
      </c>
    </row>
    <row r="39" spans="1:76" ht="15" customHeight="1" x14ac:dyDescent="0.25">
      <c r="A39" s="26" t="s">
        <v>58</v>
      </c>
      <c r="B39" s="3" t="s">
        <v>106</v>
      </c>
      <c r="C39" s="3" t="s">
        <v>139</v>
      </c>
      <c r="D39" s="73" t="s">
        <v>140</v>
      </c>
      <c r="E39" s="73"/>
      <c r="F39" s="3" t="s">
        <v>57</v>
      </c>
      <c r="G39" s="27">
        <v>2</v>
      </c>
      <c r="H39" s="27"/>
      <c r="I39" s="28" t="s">
        <v>58</v>
      </c>
      <c r="J39" s="27">
        <f>G39*AO39</f>
        <v>0</v>
      </c>
      <c r="K39" s="27">
        <f>G39*AP39</f>
        <v>0</v>
      </c>
      <c r="L39" s="27">
        <f>G39*H39</f>
        <v>0</v>
      </c>
      <c r="M39" s="27">
        <f>L39*(1+BW39/100)</f>
        <v>0</v>
      </c>
      <c r="N39" s="27">
        <v>0</v>
      </c>
      <c r="O39" s="27">
        <f>G39*N39</f>
        <v>0</v>
      </c>
      <c r="P39" s="29"/>
      <c r="Z39" s="27">
        <f>IF(AQ39="5",BJ39,0)</f>
        <v>0</v>
      </c>
      <c r="AB39" s="27">
        <f>IF(AQ39="1",BH39,0)</f>
        <v>0</v>
      </c>
      <c r="AC39" s="27">
        <f>IF(AQ39="1",BI39,0)</f>
        <v>0</v>
      </c>
      <c r="AD39" s="27">
        <f>IF(AQ39="7",BH39,0)</f>
        <v>0</v>
      </c>
      <c r="AE39" s="27">
        <f>IF(AQ39="7",BI39,0)</f>
        <v>0</v>
      </c>
      <c r="AF39" s="27">
        <f>IF(AQ39="2",BH39,0)</f>
        <v>0</v>
      </c>
      <c r="AG39" s="27">
        <f>IF(AQ39="2",BI39,0)</f>
        <v>0</v>
      </c>
      <c r="AH39" s="27">
        <f>IF(AQ39="0",BJ39,0)</f>
        <v>0</v>
      </c>
      <c r="AI39" s="13" t="s">
        <v>106</v>
      </c>
      <c r="AJ39" s="27">
        <f>IF(AN39=0,L39,0)</f>
        <v>0</v>
      </c>
      <c r="AK39" s="27">
        <f>IF(AN39=21,L39,0)</f>
        <v>0</v>
      </c>
      <c r="AL39" s="27">
        <f>IF(AN39=21,L39,0)</f>
        <v>0</v>
      </c>
      <c r="AN39" s="27">
        <v>21</v>
      </c>
      <c r="AO39" s="27">
        <f>H39*0</f>
        <v>0</v>
      </c>
      <c r="AP39" s="27">
        <f>H39*(1-0)</f>
        <v>0</v>
      </c>
      <c r="AQ39" s="28" t="s">
        <v>54</v>
      </c>
      <c r="AV39" s="27">
        <f>AW39+AX39</f>
        <v>0</v>
      </c>
      <c r="AW39" s="27">
        <f>G39*AO39</f>
        <v>0</v>
      </c>
      <c r="AX39" s="27">
        <f>G39*AP39</f>
        <v>0</v>
      </c>
      <c r="AY39" s="28" t="s">
        <v>134</v>
      </c>
      <c r="AZ39" s="28" t="s">
        <v>135</v>
      </c>
      <c r="BA39" s="13" t="s">
        <v>115</v>
      </c>
      <c r="BC39" s="27">
        <f>AW39+AX39</f>
        <v>0</v>
      </c>
      <c r="BD39" s="27">
        <f>H39/(100-BE39)*100</f>
        <v>0</v>
      </c>
      <c r="BE39" s="27">
        <v>0</v>
      </c>
      <c r="BF39" s="27">
        <f>O39</f>
        <v>0</v>
      </c>
      <c r="BH39" s="27">
        <f>G39*AO39</f>
        <v>0</v>
      </c>
      <c r="BI39" s="27">
        <f>G39*AP39</f>
        <v>0</v>
      </c>
      <c r="BJ39" s="27">
        <f>G39*H39</f>
        <v>0</v>
      </c>
      <c r="BK39" s="27"/>
      <c r="BL39" s="27">
        <v>4</v>
      </c>
      <c r="BW39" s="27" t="str">
        <f>I39</f>
        <v>21</v>
      </c>
      <c r="BX39" s="4" t="s">
        <v>140</v>
      </c>
    </row>
    <row r="40" spans="1:76" ht="15" customHeight="1" x14ac:dyDescent="0.25">
      <c r="A40" s="22"/>
      <c r="B40" s="23" t="s">
        <v>106</v>
      </c>
      <c r="C40" s="23" t="s">
        <v>141</v>
      </c>
      <c r="D40" s="76" t="s">
        <v>142</v>
      </c>
      <c r="E40" s="76"/>
      <c r="F40" s="24" t="s">
        <v>4</v>
      </c>
      <c r="G40" s="24" t="s">
        <v>4</v>
      </c>
      <c r="H40" s="24"/>
      <c r="I40" s="24" t="s">
        <v>4</v>
      </c>
      <c r="J40" s="6">
        <f>SUM(J41:J41)</f>
        <v>0</v>
      </c>
      <c r="K40" s="6">
        <f>SUM(K41:K41)</f>
        <v>0</v>
      </c>
      <c r="L40" s="6">
        <f>SUM(L41:L41)</f>
        <v>0</v>
      </c>
      <c r="M40" s="6">
        <f>SUM(M41:M41)</f>
        <v>0</v>
      </c>
      <c r="N40" s="13"/>
      <c r="O40" s="6">
        <f>SUM(O41:O41)</f>
        <v>0</v>
      </c>
      <c r="P40" s="25"/>
      <c r="AI40" s="13" t="s">
        <v>106</v>
      </c>
      <c r="AS40" s="6">
        <f>SUM(AJ41:AJ41)</f>
        <v>0</v>
      </c>
      <c r="AT40" s="6">
        <f>SUM(AK41:AK41)</f>
        <v>0</v>
      </c>
      <c r="AU40" s="6">
        <f>SUM(AL41:AL41)</f>
        <v>0</v>
      </c>
    </row>
    <row r="41" spans="1:76" ht="24.75" customHeight="1" x14ac:dyDescent="0.25">
      <c r="A41" s="26" t="s">
        <v>143</v>
      </c>
      <c r="B41" s="3" t="s">
        <v>106</v>
      </c>
      <c r="C41" s="3" t="s">
        <v>144</v>
      </c>
      <c r="D41" s="73" t="s">
        <v>145</v>
      </c>
      <c r="E41" s="73"/>
      <c r="F41" s="3" t="s">
        <v>81</v>
      </c>
      <c r="G41" s="27">
        <v>0.95199999999999996</v>
      </c>
      <c r="H41" s="27"/>
      <c r="I41" s="28" t="s">
        <v>58</v>
      </c>
      <c r="J41" s="27">
        <f>G41*AO41</f>
        <v>0</v>
      </c>
      <c r="K41" s="27">
        <f>G41*AP41</f>
        <v>0</v>
      </c>
      <c r="L41" s="27">
        <f>G41*H41</f>
        <v>0</v>
      </c>
      <c r="M41" s="27">
        <f>L41*(1+BW41/100)</f>
        <v>0</v>
      </c>
      <c r="N41" s="27">
        <v>0</v>
      </c>
      <c r="O41" s="27">
        <f>G41*N41</f>
        <v>0</v>
      </c>
      <c r="P41" s="29"/>
      <c r="Z41" s="27">
        <f>IF(AQ41="5",BJ41,0)</f>
        <v>0</v>
      </c>
      <c r="AB41" s="27">
        <f>IF(AQ41="1",BH41,0)</f>
        <v>0</v>
      </c>
      <c r="AC41" s="27">
        <f>IF(AQ41="1",BI41,0)</f>
        <v>0</v>
      </c>
      <c r="AD41" s="27">
        <f>IF(AQ41="7",BH41,0)</f>
        <v>0</v>
      </c>
      <c r="AE41" s="27">
        <f>IF(AQ41="7",BI41,0)</f>
        <v>0</v>
      </c>
      <c r="AF41" s="27">
        <f>IF(AQ41="2",BH41,0)</f>
        <v>0</v>
      </c>
      <c r="AG41" s="27">
        <f>IF(AQ41="2",BI41,0)</f>
        <v>0</v>
      </c>
      <c r="AH41" s="27">
        <f>IF(AQ41="0",BJ41,0)</f>
        <v>0</v>
      </c>
      <c r="AI41" s="13" t="s">
        <v>106</v>
      </c>
      <c r="AJ41" s="27">
        <f>IF(AN41=0,L41,0)</f>
        <v>0</v>
      </c>
      <c r="AK41" s="27">
        <f>IF(AN41=21,L41,0)</f>
        <v>0</v>
      </c>
      <c r="AL41" s="27">
        <f>IF(AN41=21,L41,0)</f>
        <v>0</v>
      </c>
      <c r="AN41" s="27">
        <v>21</v>
      </c>
      <c r="AO41" s="27">
        <f>H41*0</f>
        <v>0</v>
      </c>
      <c r="AP41" s="27">
        <f>H41*(1-0)</f>
        <v>0</v>
      </c>
      <c r="AQ41" s="28" t="s">
        <v>54</v>
      </c>
      <c r="AV41" s="27">
        <f>AW41+AX41</f>
        <v>0</v>
      </c>
      <c r="AW41" s="27">
        <f>G41*AO41</f>
        <v>0</v>
      </c>
      <c r="AX41" s="27">
        <f>G41*AP41</f>
        <v>0</v>
      </c>
      <c r="AY41" s="28" t="s">
        <v>146</v>
      </c>
      <c r="AZ41" s="28" t="s">
        <v>147</v>
      </c>
      <c r="BA41" s="13" t="s">
        <v>115</v>
      </c>
      <c r="BC41" s="27">
        <f>AW41+AX41</f>
        <v>0</v>
      </c>
      <c r="BD41" s="27">
        <f>H41/(100-BE41)*100</f>
        <v>0</v>
      </c>
      <c r="BE41" s="27">
        <v>0</v>
      </c>
      <c r="BF41" s="27">
        <f>O41</f>
        <v>0</v>
      </c>
      <c r="BH41" s="27">
        <f>G41*AO41</f>
        <v>0</v>
      </c>
      <c r="BI41" s="27">
        <f>G41*AP41</f>
        <v>0</v>
      </c>
      <c r="BJ41" s="27">
        <f>G41*H41</f>
        <v>0</v>
      </c>
      <c r="BK41" s="27"/>
      <c r="BL41" s="27">
        <v>998</v>
      </c>
      <c r="BW41" s="27" t="str">
        <f>I41</f>
        <v>21</v>
      </c>
      <c r="BX41" s="4" t="s">
        <v>145</v>
      </c>
    </row>
    <row r="42" spans="1:76" ht="15" customHeight="1" x14ac:dyDescent="0.25">
      <c r="A42" s="22"/>
      <c r="B42" s="23" t="s">
        <v>148</v>
      </c>
      <c r="C42" s="23"/>
      <c r="D42" s="76" t="s">
        <v>149</v>
      </c>
      <c r="E42" s="76"/>
      <c r="F42" s="24" t="s">
        <v>4</v>
      </c>
      <c r="G42" s="24" t="s">
        <v>4</v>
      </c>
      <c r="H42" s="24"/>
      <c r="I42" s="24" t="s">
        <v>4</v>
      </c>
      <c r="J42" s="6">
        <f>J43</f>
        <v>0</v>
      </c>
      <c r="K42" s="6">
        <f>K43</f>
        <v>0</v>
      </c>
      <c r="L42" s="6">
        <f>L43</f>
        <v>0</v>
      </c>
      <c r="M42" s="6">
        <f>M43</f>
        <v>0</v>
      </c>
      <c r="N42" s="13"/>
      <c r="O42" s="6">
        <f>O43</f>
        <v>0.27</v>
      </c>
      <c r="P42" s="25"/>
    </row>
    <row r="43" spans="1:76" hidden="1" x14ac:dyDescent="0.25">
      <c r="A43" s="22"/>
      <c r="B43" s="23" t="s">
        <v>148</v>
      </c>
      <c r="C43" s="23" t="s">
        <v>53</v>
      </c>
      <c r="D43" s="76"/>
      <c r="E43" s="76"/>
      <c r="F43" s="24" t="s">
        <v>4</v>
      </c>
      <c r="G43" s="24" t="s">
        <v>4</v>
      </c>
      <c r="H43" s="24"/>
      <c r="I43" s="24" t="s">
        <v>4</v>
      </c>
      <c r="J43" s="6">
        <f>SUM(J44:J45)</f>
        <v>0</v>
      </c>
      <c r="K43" s="6">
        <f>SUM(K44:K45)</f>
        <v>0</v>
      </c>
      <c r="L43" s="6">
        <f>SUM(L44:L45)</f>
        <v>0</v>
      </c>
      <c r="M43" s="6">
        <f>SUM(M44:M45)</f>
        <v>0</v>
      </c>
      <c r="N43" s="13"/>
      <c r="O43" s="6">
        <f>SUM(O44:O45)</f>
        <v>0.27</v>
      </c>
      <c r="P43" s="25"/>
      <c r="AI43" s="13" t="s">
        <v>148</v>
      </c>
      <c r="AS43" s="6">
        <f>SUM(AJ44:AJ45)</f>
        <v>0</v>
      </c>
      <c r="AT43" s="6">
        <f>SUM(AK44:AK45)</f>
        <v>0</v>
      </c>
      <c r="AU43" s="6">
        <f>SUM(AL44:AL45)</f>
        <v>0</v>
      </c>
    </row>
    <row r="44" spans="1:76" ht="15" customHeight="1" x14ac:dyDescent="0.25">
      <c r="A44" s="36" t="s">
        <v>150</v>
      </c>
      <c r="B44" s="37" t="s">
        <v>148</v>
      </c>
      <c r="C44" s="37" t="s">
        <v>151</v>
      </c>
      <c r="D44" s="77" t="s">
        <v>238</v>
      </c>
      <c r="E44" s="78"/>
      <c r="F44" s="37" t="s">
        <v>102</v>
      </c>
      <c r="G44" s="38">
        <v>20</v>
      </c>
      <c r="H44" s="38"/>
      <c r="I44" s="39" t="s">
        <v>58</v>
      </c>
      <c r="J44" s="38">
        <f>G44*AO44</f>
        <v>0</v>
      </c>
      <c r="K44" s="38">
        <f>G44*AP44</f>
        <v>0</v>
      </c>
      <c r="L44" s="38">
        <f>G44*H44</f>
        <v>0</v>
      </c>
      <c r="M44" s="38">
        <f>L44*(1+BW44/100)</f>
        <v>0</v>
      </c>
      <c r="N44" s="38">
        <v>1.35E-2</v>
      </c>
      <c r="O44" s="38">
        <f>G44*N44</f>
        <v>0.27</v>
      </c>
      <c r="P44" s="40" t="s">
        <v>59</v>
      </c>
      <c r="Z44" s="27">
        <f>IF(AQ44="5",BJ44,0)</f>
        <v>0</v>
      </c>
      <c r="AB44" s="27">
        <f>IF(AQ44="1",BH44,0)</f>
        <v>0</v>
      </c>
      <c r="AC44" s="27">
        <f>IF(AQ44="1",BI44,0)</f>
        <v>0</v>
      </c>
      <c r="AD44" s="27">
        <f>IF(AQ44="7",BH44,0)</f>
        <v>0</v>
      </c>
      <c r="AE44" s="27">
        <f>IF(AQ44="7",BI44,0)</f>
        <v>0</v>
      </c>
      <c r="AF44" s="27">
        <f>IF(AQ44="2",BH44,0)</f>
        <v>0</v>
      </c>
      <c r="AG44" s="27">
        <f>IF(AQ44="2",BI44,0)</f>
        <v>0</v>
      </c>
      <c r="AH44" s="27">
        <f>IF(AQ44="0",BJ44,0)</f>
        <v>0</v>
      </c>
      <c r="AI44" s="13" t="s">
        <v>148</v>
      </c>
      <c r="AJ44" s="33">
        <f>IF(AN44=0,L44,0)</f>
        <v>0</v>
      </c>
      <c r="AK44" s="33">
        <f>IF(AN44=21,L44,0)</f>
        <v>0</v>
      </c>
      <c r="AL44" s="33">
        <f>IF(AN44=21,L44,0)</f>
        <v>0</v>
      </c>
      <c r="AN44" s="27">
        <v>21</v>
      </c>
      <c r="AO44" s="27">
        <f>H44*1</f>
        <v>0</v>
      </c>
      <c r="AP44" s="27">
        <f>H44*(1-1)</f>
        <v>0</v>
      </c>
      <c r="AQ44" s="34" t="s">
        <v>54</v>
      </c>
      <c r="AV44" s="27">
        <f>AW44+AX44</f>
        <v>0</v>
      </c>
      <c r="AW44" s="27">
        <f>G44*AO44</f>
        <v>0</v>
      </c>
      <c r="AX44" s="27">
        <f>G44*AP44</f>
        <v>0</v>
      </c>
      <c r="AY44" s="28" t="s">
        <v>60</v>
      </c>
      <c r="AZ44" s="28" t="s">
        <v>153</v>
      </c>
      <c r="BA44" s="13" t="s">
        <v>154</v>
      </c>
      <c r="BC44" s="27">
        <f>AW44+AX44</f>
        <v>0</v>
      </c>
      <c r="BD44" s="27">
        <f>H44/(100-BE44)*100</f>
        <v>0</v>
      </c>
      <c r="BE44" s="27">
        <v>0</v>
      </c>
      <c r="BF44" s="27">
        <f>O44</f>
        <v>0.27</v>
      </c>
      <c r="BH44" s="33">
        <f>G44*AO44</f>
        <v>0</v>
      </c>
      <c r="BI44" s="33">
        <f>G44*AP44</f>
        <v>0</v>
      </c>
      <c r="BJ44" s="33">
        <f>G44*H44</f>
        <v>0</v>
      </c>
      <c r="BK44" s="33"/>
      <c r="BL44" s="27">
        <v>18</v>
      </c>
      <c r="BW44" s="27" t="str">
        <f>I44</f>
        <v>21</v>
      </c>
      <c r="BX44" s="32" t="s">
        <v>152</v>
      </c>
    </row>
    <row r="45" spans="1:76" ht="15" customHeight="1" x14ac:dyDescent="0.25">
      <c r="A45" s="41" t="s">
        <v>155</v>
      </c>
      <c r="B45" s="42" t="s">
        <v>148</v>
      </c>
      <c r="C45" s="42" t="s">
        <v>156</v>
      </c>
      <c r="D45" s="79" t="s">
        <v>157</v>
      </c>
      <c r="E45" s="79"/>
      <c r="F45" s="42" t="s">
        <v>158</v>
      </c>
      <c r="G45" s="43">
        <v>20</v>
      </c>
      <c r="H45" s="43"/>
      <c r="I45" s="44" t="s">
        <v>58</v>
      </c>
      <c r="J45" s="43">
        <f>G45*AO45</f>
        <v>0</v>
      </c>
      <c r="K45" s="43">
        <f>G45*AP45</f>
        <v>0</v>
      </c>
      <c r="L45" s="43">
        <f>G45*H45</f>
        <v>0</v>
      </c>
      <c r="M45" s="43">
        <f>L45*(1+BW45/100)</f>
        <v>0</v>
      </c>
      <c r="N45" s="43">
        <v>0</v>
      </c>
      <c r="O45" s="43">
        <f>G45*N45</f>
        <v>0</v>
      </c>
      <c r="P45" s="45" t="s">
        <v>59</v>
      </c>
      <c r="Z45" s="27">
        <f>IF(AQ45="5",BJ45,0)</f>
        <v>0</v>
      </c>
      <c r="AB45" s="27">
        <f>IF(AQ45="1",BH45,0)</f>
        <v>0</v>
      </c>
      <c r="AC45" s="27">
        <f>IF(AQ45="1",BI45,0)</f>
        <v>0</v>
      </c>
      <c r="AD45" s="27">
        <f>IF(AQ45="7",BH45,0)</f>
        <v>0</v>
      </c>
      <c r="AE45" s="27">
        <f>IF(AQ45="7",BI45,0)</f>
        <v>0</v>
      </c>
      <c r="AF45" s="27">
        <f>IF(AQ45="2",BH45,0)</f>
        <v>0</v>
      </c>
      <c r="AG45" s="27">
        <f>IF(AQ45="2",BI45,0)</f>
        <v>0</v>
      </c>
      <c r="AH45" s="27">
        <f>IF(AQ45="0",BJ45,0)</f>
        <v>0</v>
      </c>
      <c r="AI45" s="13" t="s">
        <v>148</v>
      </c>
      <c r="AJ45" s="27">
        <f>IF(AN45=0,L45,0)</f>
        <v>0</v>
      </c>
      <c r="AK45" s="27">
        <f>IF(AN45=21,L45,0)</f>
        <v>0</v>
      </c>
      <c r="AL45" s="27">
        <f>IF(AN45=21,L45,0)</f>
        <v>0</v>
      </c>
      <c r="AN45" s="27">
        <v>21</v>
      </c>
      <c r="AO45" s="27">
        <f>H45*0</f>
        <v>0</v>
      </c>
      <c r="AP45" s="27">
        <f>H45*(1-0)</f>
        <v>0</v>
      </c>
      <c r="AQ45" s="28" t="s">
        <v>54</v>
      </c>
      <c r="AV45" s="27">
        <f>AW45+AX45</f>
        <v>0</v>
      </c>
      <c r="AW45" s="27">
        <f>G45*AO45</f>
        <v>0</v>
      </c>
      <c r="AX45" s="27">
        <f>G45*AP45</f>
        <v>0</v>
      </c>
      <c r="AY45" s="28" t="s">
        <v>60</v>
      </c>
      <c r="AZ45" s="28" t="s">
        <v>153</v>
      </c>
      <c r="BA45" s="13" t="s">
        <v>154</v>
      </c>
      <c r="BC45" s="27">
        <f>AW45+AX45</f>
        <v>0</v>
      </c>
      <c r="BD45" s="27">
        <f>H45/(100-BE45)*100</f>
        <v>0</v>
      </c>
      <c r="BE45" s="27">
        <v>0</v>
      </c>
      <c r="BF45" s="27">
        <f>O45</f>
        <v>0</v>
      </c>
      <c r="BH45" s="27">
        <f>G45*AO45</f>
        <v>0</v>
      </c>
      <c r="BI45" s="27">
        <f>G45*AP45</f>
        <v>0</v>
      </c>
      <c r="BJ45" s="27">
        <f>G45*H45</f>
        <v>0</v>
      </c>
      <c r="BK45" s="27"/>
      <c r="BL45" s="27">
        <v>18</v>
      </c>
      <c r="BW45" s="27" t="str">
        <f>I45</f>
        <v>21</v>
      </c>
      <c r="BX45" s="4" t="s">
        <v>157</v>
      </c>
    </row>
    <row r="46" spans="1:76" ht="15" customHeight="1" x14ac:dyDescent="0.25">
      <c r="A46" s="22"/>
      <c r="B46" s="23" t="s">
        <v>159</v>
      </c>
      <c r="C46" s="23"/>
      <c r="D46" s="76" t="s">
        <v>160</v>
      </c>
      <c r="E46" s="76"/>
      <c r="F46" s="24" t="s">
        <v>4</v>
      </c>
      <c r="G46" s="24" t="s">
        <v>4</v>
      </c>
      <c r="H46" s="24"/>
      <c r="I46" s="24" t="s">
        <v>4</v>
      </c>
      <c r="J46" s="6">
        <f>J47</f>
        <v>0</v>
      </c>
      <c r="K46" s="6">
        <f>K47</f>
        <v>0</v>
      </c>
      <c r="L46" s="6">
        <f>L47</f>
        <v>0</v>
      </c>
      <c r="M46" s="6">
        <f>M47</f>
        <v>0</v>
      </c>
      <c r="N46" s="13"/>
      <c r="O46" s="6">
        <f>O47</f>
        <v>0.61599999999999999</v>
      </c>
      <c r="P46" s="25"/>
    </row>
    <row r="47" spans="1:76" hidden="1" x14ac:dyDescent="0.25">
      <c r="A47" s="22"/>
      <c r="B47" s="23" t="s">
        <v>159</v>
      </c>
      <c r="C47" s="23" t="s">
        <v>91</v>
      </c>
      <c r="D47" s="76"/>
      <c r="E47" s="76"/>
      <c r="F47" s="24" t="s">
        <v>4</v>
      </c>
      <c r="G47" s="24" t="s">
        <v>4</v>
      </c>
      <c r="H47" s="24"/>
      <c r="I47" s="24" t="s">
        <v>4</v>
      </c>
      <c r="J47" s="6">
        <f>SUM(J48:J49)</f>
        <v>0</v>
      </c>
      <c r="K47" s="6">
        <f>SUM(K48:K49)</f>
        <v>0</v>
      </c>
      <c r="L47" s="6">
        <f>SUM(L48:L49)</f>
        <v>0</v>
      </c>
      <c r="M47" s="6">
        <f>SUM(M48:M49)</f>
        <v>0</v>
      </c>
      <c r="N47" s="13"/>
      <c r="O47" s="6">
        <f>SUM(O48:O49)</f>
        <v>0.61599999999999999</v>
      </c>
      <c r="P47" s="25"/>
      <c r="AI47" s="13" t="s">
        <v>159</v>
      </c>
      <c r="AS47" s="6">
        <f>SUM(AJ48:AJ49)</f>
        <v>0</v>
      </c>
      <c r="AT47" s="6">
        <f>SUM(AK48:AK49)</f>
        <v>0</v>
      </c>
      <c r="AU47" s="6">
        <f>SUM(AL48:AL49)</f>
        <v>0</v>
      </c>
    </row>
    <row r="48" spans="1:76" ht="15" customHeight="1" x14ac:dyDescent="0.25">
      <c r="A48" s="26" t="s">
        <v>161</v>
      </c>
      <c r="B48" s="3" t="s">
        <v>159</v>
      </c>
      <c r="C48" s="3" t="s">
        <v>162</v>
      </c>
      <c r="D48" s="73" t="s">
        <v>163</v>
      </c>
      <c r="E48" s="73"/>
      <c r="F48" s="3" t="s">
        <v>57</v>
      </c>
      <c r="G48" s="27">
        <v>1.4</v>
      </c>
      <c r="H48" s="27"/>
      <c r="I48" s="28" t="s">
        <v>58</v>
      </c>
      <c r="J48" s="27">
        <f>G48*AO48</f>
        <v>0</v>
      </c>
      <c r="K48" s="27">
        <f>G48*AP48</f>
        <v>0</v>
      </c>
      <c r="L48" s="27">
        <f>G48*H48</f>
        <v>0</v>
      </c>
      <c r="M48" s="27">
        <f>L48*(1+BW48/100)</f>
        <v>0</v>
      </c>
      <c r="N48" s="27">
        <v>0.44</v>
      </c>
      <c r="O48" s="27">
        <f>G48*N48</f>
        <v>0.61599999999999999</v>
      </c>
      <c r="P48" s="29" t="s">
        <v>59</v>
      </c>
      <c r="Z48" s="27">
        <f>IF(AQ48="5",BJ48,0)</f>
        <v>0</v>
      </c>
      <c r="AB48" s="27">
        <f>IF(AQ48="1",BH48,0)</f>
        <v>0</v>
      </c>
      <c r="AC48" s="27">
        <f>IF(AQ48="1",BI48,0)</f>
        <v>0</v>
      </c>
      <c r="AD48" s="27">
        <f>IF(AQ48="7",BH48,0)</f>
        <v>0</v>
      </c>
      <c r="AE48" s="27">
        <f>IF(AQ48="7",BI48,0)</f>
        <v>0</v>
      </c>
      <c r="AF48" s="27">
        <f>IF(AQ48="2",BH48,0)</f>
        <v>0</v>
      </c>
      <c r="AG48" s="27">
        <f>IF(AQ48="2",BI48,0)</f>
        <v>0</v>
      </c>
      <c r="AH48" s="27">
        <f>IF(AQ48="0",BJ48,0)</f>
        <v>0</v>
      </c>
      <c r="AI48" s="13" t="s">
        <v>159</v>
      </c>
      <c r="AJ48" s="27">
        <f>IF(AN48=0,L48,0)</f>
        <v>0</v>
      </c>
      <c r="AK48" s="27">
        <f>IF(AN48=21,L48,0)</f>
        <v>0</v>
      </c>
      <c r="AL48" s="27">
        <f>IF(AN48=21,L48,0)</f>
        <v>0</v>
      </c>
      <c r="AN48" s="27">
        <v>21</v>
      </c>
      <c r="AO48" s="27">
        <f>H48*0</f>
        <v>0</v>
      </c>
      <c r="AP48" s="27">
        <f>H48*(1-0)</f>
        <v>0</v>
      </c>
      <c r="AQ48" s="28" t="s">
        <v>54</v>
      </c>
      <c r="AV48" s="27">
        <f>AW48+AX48</f>
        <v>0</v>
      </c>
      <c r="AW48" s="27">
        <f>G48*AO48</f>
        <v>0</v>
      </c>
      <c r="AX48" s="27">
        <f>G48*AP48</f>
        <v>0</v>
      </c>
      <c r="AY48" s="28" t="s">
        <v>164</v>
      </c>
      <c r="AZ48" s="28" t="s">
        <v>165</v>
      </c>
      <c r="BA48" s="13" t="s">
        <v>166</v>
      </c>
      <c r="BC48" s="27">
        <f>AW48+AX48</f>
        <v>0</v>
      </c>
      <c r="BD48" s="27">
        <f>H48/(100-BE48)*100</f>
        <v>0</v>
      </c>
      <c r="BE48" s="27">
        <v>0</v>
      </c>
      <c r="BF48" s="27">
        <f>O48</f>
        <v>0.61599999999999999</v>
      </c>
      <c r="BH48" s="27">
        <f>G48*AO48</f>
        <v>0</v>
      </c>
      <c r="BI48" s="27">
        <f>G48*AP48</f>
        <v>0</v>
      </c>
      <c r="BJ48" s="27">
        <f>G48*H48</f>
        <v>0</v>
      </c>
      <c r="BK48" s="27"/>
      <c r="BL48" s="27">
        <v>11</v>
      </c>
      <c r="BW48" s="27" t="str">
        <f>I48</f>
        <v>21</v>
      </c>
      <c r="BX48" s="4" t="s">
        <v>163</v>
      </c>
    </row>
    <row r="49" spans="1:76" ht="15" customHeight="1" x14ac:dyDescent="0.25">
      <c r="A49" s="26" t="s">
        <v>167</v>
      </c>
      <c r="B49" s="3" t="s">
        <v>159</v>
      </c>
      <c r="C49" s="3" t="s">
        <v>86</v>
      </c>
      <c r="D49" s="73" t="s">
        <v>168</v>
      </c>
      <c r="E49" s="73"/>
      <c r="F49" s="3" t="s">
        <v>102</v>
      </c>
      <c r="G49" s="27">
        <v>4</v>
      </c>
      <c r="H49" s="27"/>
      <c r="I49" s="28" t="s">
        <v>58</v>
      </c>
      <c r="J49" s="27">
        <f>G49*AO49</f>
        <v>0</v>
      </c>
      <c r="K49" s="27">
        <f>G49*AP49</f>
        <v>0</v>
      </c>
      <c r="L49" s="27">
        <f>G49*H49</f>
        <v>0</v>
      </c>
      <c r="M49" s="27">
        <f>L49*(1+BW49/100)</f>
        <v>0</v>
      </c>
      <c r="N49" s="27">
        <v>0</v>
      </c>
      <c r="O49" s="27">
        <f>G49*N49</f>
        <v>0</v>
      </c>
      <c r="P49" s="29"/>
      <c r="Z49" s="27">
        <f>IF(AQ49="5",BJ49,0)</f>
        <v>0</v>
      </c>
      <c r="AB49" s="27">
        <f>IF(AQ49="1",BH49,0)</f>
        <v>0</v>
      </c>
      <c r="AC49" s="27">
        <f>IF(AQ49="1",BI49,0)</f>
        <v>0</v>
      </c>
      <c r="AD49" s="27">
        <f>IF(AQ49="7",BH49,0)</f>
        <v>0</v>
      </c>
      <c r="AE49" s="27">
        <f>IF(AQ49="7",BI49,0)</f>
        <v>0</v>
      </c>
      <c r="AF49" s="27">
        <f>IF(AQ49="2",BH49,0)</f>
        <v>0</v>
      </c>
      <c r="AG49" s="27">
        <f>IF(AQ49="2",BI49,0)</f>
        <v>0</v>
      </c>
      <c r="AH49" s="27">
        <f>IF(AQ49="0",BJ49,0)</f>
        <v>0</v>
      </c>
      <c r="AI49" s="13" t="s">
        <v>159</v>
      </c>
      <c r="AJ49" s="27">
        <f>IF(AN49=0,L49,0)</f>
        <v>0</v>
      </c>
      <c r="AK49" s="27">
        <f>IF(AN49=21,L49,0)</f>
        <v>0</v>
      </c>
      <c r="AL49" s="27">
        <f>IF(AN49=21,L49,0)</f>
        <v>0</v>
      </c>
      <c r="AN49" s="27">
        <v>21</v>
      </c>
      <c r="AO49" s="27">
        <f>H49*0</f>
        <v>0</v>
      </c>
      <c r="AP49" s="27">
        <f>H49*(1-0)</f>
        <v>0</v>
      </c>
      <c r="AQ49" s="28" t="s">
        <v>54</v>
      </c>
      <c r="AV49" s="27">
        <f>AW49+AX49</f>
        <v>0</v>
      </c>
      <c r="AW49" s="27">
        <f>G49*AO49</f>
        <v>0</v>
      </c>
      <c r="AX49" s="27">
        <f>G49*AP49</f>
        <v>0</v>
      </c>
      <c r="AY49" s="28" t="s">
        <v>164</v>
      </c>
      <c r="AZ49" s="28" t="s">
        <v>165</v>
      </c>
      <c r="BA49" s="13" t="s">
        <v>166</v>
      </c>
      <c r="BC49" s="27">
        <f>AW49+AX49</f>
        <v>0</v>
      </c>
      <c r="BD49" s="27">
        <f>H49/(100-BE49)*100</f>
        <v>0</v>
      </c>
      <c r="BE49" s="27">
        <v>0</v>
      </c>
      <c r="BF49" s="27">
        <f>O49</f>
        <v>0</v>
      </c>
      <c r="BH49" s="27">
        <f>G49*AO49</f>
        <v>0</v>
      </c>
      <c r="BI49" s="27">
        <f>G49*AP49</f>
        <v>0</v>
      </c>
      <c r="BJ49" s="27">
        <f>G49*H49</f>
        <v>0</v>
      </c>
      <c r="BK49" s="27"/>
      <c r="BL49" s="27">
        <v>11</v>
      </c>
      <c r="BW49" s="27" t="str">
        <f>I49</f>
        <v>21</v>
      </c>
      <c r="BX49" s="4" t="s">
        <v>168</v>
      </c>
    </row>
    <row r="50" spans="1:76" ht="15" customHeight="1" x14ac:dyDescent="0.25">
      <c r="A50" s="22"/>
      <c r="B50" s="23" t="s">
        <v>169</v>
      </c>
      <c r="C50" s="23"/>
      <c r="D50" s="76" t="s">
        <v>170</v>
      </c>
      <c r="E50" s="76"/>
      <c r="F50" s="24" t="s">
        <v>4</v>
      </c>
      <c r="G50" s="24" t="s">
        <v>4</v>
      </c>
      <c r="H50" s="24"/>
      <c r="I50" s="24" t="s">
        <v>4</v>
      </c>
      <c r="J50" s="6">
        <f>J51</f>
        <v>0</v>
      </c>
      <c r="K50" s="6">
        <f>K51</f>
        <v>0</v>
      </c>
      <c r="L50" s="6">
        <f>L51</f>
        <v>0</v>
      </c>
      <c r="M50" s="6">
        <f>M51</f>
        <v>0</v>
      </c>
      <c r="N50" s="13"/>
      <c r="O50" s="6">
        <f>O51</f>
        <v>0</v>
      </c>
      <c r="P50" s="25"/>
    </row>
    <row r="51" spans="1:76" hidden="1" x14ac:dyDescent="0.25">
      <c r="A51" s="22"/>
      <c r="B51" s="23" t="s">
        <v>169</v>
      </c>
      <c r="C51" s="23" t="s">
        <v>53</v>
      </c>
      <c r="D51" s="76"/>
      <c r="E51" s="76"/>
      <c r="F51" s="24" t="s">
        <v>4</v>
      </c>
      <c r="G51" s="24" t="s">
        <v>4</v>
      </c>
      <c r="H51" s="24"/>
      <c r="I51" s="24" t="s">
        <v>4</v>
      </c>
      <c r="J51" s="6">
        <f>SUM(J52:J54)</f>
        <v>0</v>
      </c>
      <c r="K51" s="6">
        <f>SUM(K52:K54)</f>
        <v>0</v>
      </c>
      <c r="L51" s="6">
        <f>SUM(L52:L54)</f>
        <v>0</v>
      </c>
      <c r="M51" s="6">
        <f>SUM(M52:M54)</f>
        <v>0</v>
      </c>
      <c r="N51" s="13"/>
      <c r="O51" s="6">
        <f>SUM(O52:O54)</f>
        <v>0</v>
      </c>
      <c r="P51" s="25"/>
      <c r="AI51" s="13" t="s">
        <v>169</v>
      </c>
      <c r="AS51" s="6">
        <f>SUM(AJ52:AJ54)</f>
        <v>0</v>
      </c>
      <c r="AT51" s="6">
        <f>SUM(AK52:AK54)</f>
        <v>0</v>
      </c>
      <c r="AU51" s="6">
        <f>SUM(AL52:AL54)</f>
        <v>0</v>
      </c>
    </row>
    <row r="52" spans="1:76" ht="15" customHeight="1" x14ac:dyDescent="0.25">
      <c r="A52" s="26" t="s">
        <v>171</v>
      </c>
      <c r="B52" s="3" t="s">
        <v>169</v>
      </c>
      <c r="C52" s="3" t="s">
        <v>86</v>
      </c>
      <c r="D52" s="73" t="s">
        <v>239</v>
      </c>
      <c r="E52" s="73"/>
      <c r="F52" s="3" t="s">
        <v>102</v>
      </c>
      <c r="G52" s="27">
        <v>2</v>
      </c>
      <c r="H52" s="27"/>
      <c r="I52" s="28" t="s">
        <v>58</v>
      </c>
      <c r="J52" s="27">
        <f>G52*AO52</f>
        <v>0</v>
      </c>
      <c r="K52" s="27">
        <f>G52*AP52</f>
        <v>0</v>
      </c>
      <c r="L52" s="27">
        <f>G52*H52</f>
        <v>0</v>
      </c>
      <c r="M52" s="27">
        <f>L52*(1+BW52/100)</f>
        <v>0</v>
      </c>
      <c r="N52" s="27">
        <v>0</v>
      </c>
      <c r="O52" s="27">
        <f>G52*N52</f>
        <v>0</v>
      </c>
      <c r="P52" s="29"/>
      <c r="Z52" s="27">
        <f>IF(AQ52="5",BJ52,0)</f>
        <v>0</v>
      </c>
      <c r="AB52" s="27">
        <f>IF(AQ52="1",BH52,0)</f>
        <v>0</v>
      </c>
      <c r="AC52" s="27">
        <f>IF(AQ52="1",BI52,0)</f>
        <v>0</v>
      </c>
      <c r="AD52" s="27">
        <f>IF(AQ52="7",BH52,0)</f>
        <v>0</v>
      </c>
      <c r="AE52" s="27">
        <f>IF(AQ52="7",BI52,0)</f>
        <v>0</v>
      </c>
      <c r="AF52" s="27">
        <f>IF(AQ52="2",BH52,0)</f>
        <v>0</v>
      </c>
      <c r="AG52" s="27">
        <f>IF(AQ52="2",BI52,0)</f>
        <v>0</v>
      </c>
      <c r="AH52" s="27">
        <f>IF(AQ52="0",BJ52,0)</f>
        <v>0</v>
      </c>
      <c r="AI52" s="13" t="s">
        <v>169</v>
      </c>
      <c r="AJ52" s="27">
        <f>IF(AN52=0,L52,0)</f>
        <v>0</v>
      </c>
      <c r="AK52" s="27">
        <f>IF(AN52=21,L52,0)</f>
        <v>0</v>
      </c>
      <c r="AL52" s="27">
        <f>IF(AN52=21,L52,0)</f>
        <v>0</v>
      </c>
      <c r="AN52" s="27">
        <v>21</v>
      </c>
      <c r="AO52" s="27">
        <f>H52*0</f>
        <v>0</v>
      </c>
      <c r="AP52" s="27">
        <f>H52*(1-0)</f>
        <v>0</v>
      </c>
      <c r="AQ52" s="28" t="s">
        <v>54</v>
      </c>
      <c r="AV52" s="27">
        <f>AW52+AX52</f>
        <v>0</v>
      </c>
      <c r="AW52" s="27">
        <f>G52*AO52</f>
        <v>0</v>
      </c>
      <c r="AX52" s="27">
        <f>G52*AP52</f>
        <v>0</v>
      </c>
      <c r="AY52" s="28" t="s">
        <v>60</v>
      </c>
      <c r="AZ52" s="28" t="s">
        <v>173</v>
      </c>
      <c r="BA52" s="13" t="s">
        <v>174</v>
      </c>
      <c r="BC52" s="27">
        <f>AW52+AX52</f>
        <v>0</v>
      </c>
      <c r="BD52" s="27">
        <f>H52/(100-BE52)*100</f>
        <v>0</v>
      </c>
      <c r="BE52" s="27">
        <v>0</v>
      </c>
      <c r="BF52" s="27">
        <f>O52</f>
        <v>0</v>
      </c>
      <c r="BH52" s="27">
        <f>G52*AO52</f>
        <v>0</v>
      </c>
      <c r="BI52" s="27">
        <f>G52*AP52</f>
        <v>0</v>
      </c>
      <c r="BJ52" s="27">
        <f>G52*H52</f>
        <v>0</v>
      </c>
      <c r="BK52" s="27"/>
      <c r="BL52" s="27">
        <v>18</v>
      </c>
      <c r="BW52" s="27" t="str">
        <f>I52</f>
        <v>21</v>
      </c>
      <c r="BX52" s="4" t="s">
        <v>172</v>
      </c>
    </row>
    <row r="53" spans="1:76" ht="15" customHeight="1" x14ac:dyDescent="0.25">
      <c r="A53" s="26" t="s">
        <v>175</v>
      </c>
      <c r="B53" s="3" t="s">
        <v>169</v>
      </c>
      <c r="C53" s="3" t="s">
        <v>86</v>
      </c>
      <c r="D53" s="73" t="s">
        <v>240</v>
      </c>
      <c r="E53" s="73"/>
      <c r="F53" s="3" t="s">
        <v>102</v>
      </c>
      <c r="G53" s="27">
        <v>1</v>
      </c>
      <c r="H53" s="27"/>
      <c r="I53" s="28" t="s">
        <v>58</v>
      </c>
      <c r="J53" s="27">
        <f>G53*AO53</f>
        <v>0</v>
      </c>
      <c r="K53" s="27">
        <f>G53*AP53</f>
        <v>0</v>
      </c>
      <c r="L53" s="27">
        <f>G53*H53</f>
        <v>0</v>
      </c>
      <c r="M53" s="27">
        <f>L53*(1+BW53/100)</f>
        <v>0</v>
      </c>
      <c r="N53" s="27">
        <v>0</v>
      </c>
      <c r="O53" s="27">
        <f>G53*N53</f>
        <v>0</v>
      </c>
      <c r="P53" s="29"/>
      <c r="Z53" s="27">
        <f>IF(AQ53="5",BJ53,0)</f>
        <v>0</v>
      </c>
      <c r="AB53" s="27">
        <f>IF(AQ53="1",BH53,0)</f>
        <v>0</v>
      </c>
      <c r="AC53" s="27">
        <f>IF(AQ53="1",BI53,0)</f>
        <v>0</v>
      </c>
      <c r="AD53" s="27">
        <f>IF(AQ53="7",BH53,0)</f>
        <v>0</v>
      </c>
      <c r="AE53" s="27">
        <f>IF(AQ53="7",BI53,0)</f>
        <v>0</v>
      </c>
      <c r="AF53" s="27">
        <f>IF(AQ53="2",BH53,0)</f>
        <v>0</v>
      </c>
      <c r="AG53" s="27">
        <f>IF(AQ53="2",BI53,0)</f>
        <v>0</v>
      </c>
      <c r="AH53" s="27">
        <f>IF(AQ53="0",BJ53,0)</f>
        <v>0</v>
      </c>
      <c r="AI53" s="13" t="s">
        <v>169</v>
      </c>
      <c r="AJ53" s="27">
        <f>IF(AN53=0,L53,0)</f>
        <v>0</v>
      </c>
      <c r="AK53" s="27">
        <f>IF(AN53=21,L53,0)</f>
        <v>0</v>
      </c>
      <c r="AL53" s="27">
        <f>IF(AN53=21,L53,0)</f>
        <v>0</v>
      </c>
      <c r="AN53" s="27">
        <v>21</v>
      </c>
      <c r="AO53" s="27">
        <f>H53*0</f>
        <v>0</v>
      </c>
      <c r="AP53" s="27">
        <f>H53*(1-0)</f>
        <v>0</v>
      </c>
      <c r="AQ53" s="28" t="s">
        <v>54</v>
      </c>
      <c r="AV53" s="27">
        <f>AW53+AX53</f>
        <v>0</v>
      </c>
      <c r="AW53" s="27">
        <f>G53*AO53</f>
        <v>0</v>
      </c>
      <c r="AX53" s="27">
        <f>G53*AP53</f>
        <v>0</v>
      </c>
      <c r="AY53" s="28" t="s">
        <v>60</v>
      </c>
      <c r="AZ53" s="28" t="s">
        <v>173</v>
      </c>
      <c r="BA53" s="13" t="s">
        <v>174</v>
      </c>
      <c r="BC53" s="27">
        <f>AW53+AX53</f>
        <v>0</v>
      </c>
      <c r="BD53" s="27">
        <f>H53/(100-BE53)*100</f>
        <v>0</v>
      </c>
      <c r="BE53" s="27">
        <v>0</v>
      </c>
      <c r="BF53" s="27">
        <f>O53</f>
        <v>0</v>
      </c>
      <c r="BH53" s="27">
        <f>G53*AO53</f>
        <v>0</v>
      </c>
      <c r="BI53" s="27">
        <f>G53*AP53</f>
        <v>0</v>
      </c>
      <c r="BJ53" s="27">
        <f>G53*H53</f>
        <v>0</v>
      </c>
      <c r="BK53" s="27"/>
      <c r="BL53" s="27">
        <v>18</v>
      </c>
      <c r="BW53" s="27" t="str">
        <f>I53</f>
        <v>21</v>
      </c>
      <c r="BX53" s="4" t="s">
        <v>176</v>
      </c>
    </row>
    <row r="54" spans="1:76" ht="15" customHeight="1" x14ac:dyDescent="0.25">
      <c r="A54" s="69" t="s">
        <v>177</v>
      </c>
      <c r="B54" s="68" t="s">
        <v>169</v>
      </c>
      <c r="C54" s="68" t="s">
        <v>86</v>
      </c>
      <c r="D54" s="74" t="s">
        <v>237</v>
      </c>
      <c r="E54" s="74"/>
      <c r="F54" s="68" t="s">
        <v>158</v>
      </c>
      <c r="G54" s="70">
        <v>2</v>
      </c>
      <c r="H54" s="70"/>
      <c r="I54" s="71" t="s">
        <v>58</v>
      </c>
      <c r="J54" s="70">
        <f>G54*AO54</f>
        <v>0</v>
      </c>
      <c r="K54" s="70">
        <f>G54*AP54</f>
        <v>0</v>
      </c>
      <c r="L54" s="70">
        <f>G54*H54</f>
        <v>0</v>
      </c>
      <c r="M54" s="70">
        <f>L54*(1+BW54/100)</f>
        <v>0</v>
      </c>
      <c r="N54" s="70">
        <v>0</v>
      </c>
      <c r="O54" s="70">
        <f>G54*N54</f>
        <v>0</v>
      </c>
      <c r="P54" s="72"/>
      <c r="Z54" s="27">
        <f>IF(AQ54="5",BJ54,0)</f>
        <v>0</v>
      </c>
      <c r="AB54" s="27">
        <f>IF(AQ54="1",BH54,0)</f>
        <v>0</v>
      </c>
      <c r="AC54" s="27">
        <f>IF(AQ54="1",BI54,0)</f>
        <v>0</v>
      </c>
      <c r="AD54" s="27">
        <f>IF(AQ54="7",BH54,0)</f>
        <v>0</v>
      </c>
      <c r="AE54" s="27">
        <f>IF(AQ54="7",BI54,0)</f>
        <v>0</v>
      </c>
      <c r="AF54" s="27">
        <f>IF(AQ54="2",BH54,0)</f>
        <v>0</v>
      </c>
      <c r="AG54" s="27">
        <f>IF(AQ54="2",BI54,0)</f>
        <v>0</v>
      </c>
      <c r="AH54" s="27">
        <f>IF(AQ54="0",BJ54,0)</f>
        <v>0</v>
      </c>
      <c r="AI54" s="14" t="s">
        <v>169</v>
      </c>
      <c r="AJ54" s="27">
        <f>IF(AN54=0,L54,0)</f>
        <v>0</v>
      </c>
      <c r="AK54" s="27">
        <f>IF(AN54=21,L54,0)</f>
        <v>0</v>
      </c>
      <c r="AL54" s="27">
        <f>IF(AN54=21,L54,0)</f>
        <v>0</v>
      </c>
      <c r="AN54" s="27">
        <v>21</v>
      </c>
      <c r="AO54" s="27">
        <f>H54*0</f>
        <v>0</v>
      </c>
      <c r="AP54" s="27">
        <f>H54*(1-0)</f>
        <v>0</v>
      </c>
      <c r="AQ54" s="28" t="s">
        <v>54</v>
      </c>
      <c r="AV54" s="27">
        <f>AW54+AX54</f>
        <v>0</v>
      </c>
      <c r="AW54" s="27">
        <f>G54*AO54</f>
        <v>0</v>
      </c>
      <c r="AX54" s="27">
        <f>G54*AP54</f>
        <v>0</v>
      </c>
      <c r="AY54" s="28" t="s">
        <v>60</v>
      </c>
      <c r="AZ54" s="28" t="s">
        <v>173</v>
      </c>
      <c r="BA54" s="14" t="s">
        <v>174</v>
      </c>
      <c r="BC54" s="27">
        <f>AW54+AX54</f>
        <v>0</v>
      </c>
      <c r="BD54" s="27">
        <f>H54/(100-BE54)*100</f>
        <v>0</v>
      </c>
      <c r="BE54" s="27">
        <v>0</v>
      </c>
      <c r="BF54" s="27">
        <f>O54</f>
        <v>0</v>
      </c>
      <c r="BH54" s="27">
        <f>G54*AO54</f>
        <v>0</v>
      </c>
      <c r="BI54" s="27">
        <f>G54*AP54</f>
        <v>0</v>
      </c>
      <c r="BJ54" s="27">
        <f>G54*H54</f>
        <v>0</v>
      </c>
      <c r="BK54" s="27"/>
      <c r="BL54" s="27">
        <v>18</v>
      </c>
      <c r="BW54" s="27" t="str">
        <f>I54</f>
        <v>21</v>
      </c>
      <c r="BX54" s="4" t="s">
        <v>178</v>
      </c>
    </row>
    <row r="55" spans="1:76" x14ac:dyDescent="0.25">
      <c r="J55" s="75" t="s">
        <v>179</v>
      </c>
      <c r="K55" s="75"/>
      <c r="L55" s="46">
        <f>L13+L26+L29+L36+L40+L43+L47+L51</f>
        <v>0</v>
      </c>
      <c r="M55" s="46">
        <f>M13+M26+M29+M36+M40+M43+M47+M51</f>
        <v>0</v>
      </c>
    </row>
    <row r="56" spans="1:76" x14ac:dyDescent="0.25">
      <c r="A56" s="47" t="s">
        <v>180</v>
      </c>
    </row>
    <row r="57" spans="1:76" ht="12.75" customHeight="1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</row>
  </sheetData>
  <mergeCells count="74">
    <mergeCell ref="A1:P1"/>
    <mergeCell ref="A2:C3"/>
    <mergeCell ref="D2:E3"/>
    <mergeCell ref="F2:G3"/>
    <mergeCell ref="H2:H3"/>
    <mergeCell ref="I2:I3"/>
    <mergeCell ref="J2:P3"/>
    <mergeCell ref="J4:P5"/>
    <mergeCell ref="A6:C7"/>
    <mergeCell ref="D6:E7"/>
    <mergeCell ref="F6:G7"/>
    <mergeCell ref="H6:H7"/>
    <mergeCell ref="I6:I7"/>
    <mergeCell ref="J6:P7"/>
    <mergeCell ref="A4:C5"/>
    <mergeCell ref="D4:E5"/>
    <mergeCell ref="F4:G5"/>
    <mergeCell ref="H4:H5"/>
    <mergeCell ref="I4:I5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J55:K55"/>
    <mergeCell ref="A57:P57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opLeftCell="A4" zoomScaleNormal="100" workbookViewId="0">
      <selection activeCell="F19" sqref="F1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117" t="s">
        <v>181</v>
      </c>
      <c r="B1" s="117"/>
      <c r="C1" s="117"/>
      <c r="D1" s="117"/>
      <c r="E1" s="117"/>
      <c r="F1" s="117"/>
      <c r="G1" s="117"/>
      <c r="H1" s="117"/>
      <c r="I1" s="117"/>
    </row>
    <row r="2" spans="1:9" ht="15" customHeight="1" x14ac:dyDescent="0.2">
      <c r="A2" s="89" t="s">
        <v>1</v>
      </c>
      <c r="B2" s="89"/>
      <c r="C2" s="90" t="str">
        <f>'Stavební rozpočet'!D2</f>
        <v>PŘÍBĚHY NAŠICH HRANIC - ETAPA 4</v>
      </c>
      <c r="D2" s="90"/>
      <c r="E2" s="92" t="s">
        <v>5</v>
      </c>
      <c r="F2" s="92" t="str">
        <f>'Stavební rozpočet'!J2</f>
        <v> </v>
      </c>
      <c r="G2" s="92"/>
      <c r="H2" s="92" t="s">
        <v>182</v>
      </c>
      <c r="I2" s="93"/>
    </row>
    <row r="3" spans="1:9" ht="15" customHeight="1" x14ac:dyDescent="0.2">
      <c r="A3" s="89"/>
      <c r="B3" s="89"/>
      <c r="C3" s="90"/>
      <c r="D3" s="90"/>
      <c r="E3" s="92"/>
      <c r="F3" s="92"/>
      <c r="G3" s="92"/>
      <c r="H3" s="92"/>
      <c r="I3" s="93"/>
    </row>
    <row r="4" spans="1:9" ht="15" customHeight="1" x14ac:dyDescent="0.2">
      <c r="A4" s="87" t="s">
        <v>7</v>
      </c>
      <c r="B4" s="87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182</v>
      </c>
      <c r="I4" s="81"/>
    </row>
    <row r="5" spans="1:9" ht="15" customHeight="1" x14ac:dyDescent="0.2">
      <c r="A5" s="87"/>
      <c r="B5" s="87"/>
      <c r="C5" s="73"/>
      <c r="D5" s="73"/>
      <c r="E5" s="73"/>
      <c r="F5" s="73"/>
      <c r="G5" s="73"/>
      <c r="H5" s="73"/>
      <c r="I5" s="81"/>
    </row>
    <row r="6" spans="1:9" ht="15" customHeight="1" x14ac:dyDescent="0.2">
      <c r="A6" s="87" t="s">
        <v>11</v>
      </c>
      <c r="B6" s="87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182</v>
      </c>
      <c r="I6" s="81"/>
    </row>
    <row r="7" spans="1:9" ht="15" customHeight="1" x14ac:dyDescent="0.2">
      <c r="A7" s="87"/>
      <c r="B7" s="87"/>
      <c r="C7" s="73"/>
      <c r="D7" s="73"/>
      <c r="E7" s="73"/>
      <c r="F7" s="73"/>
      <c r="G7" s="73"/>
      <c r="H7" s="73"/>
      <c r="I7" s="81"/>
    </row>
    <row r="8" spans="1:9" ht="15" customHeight="1" x14ac:dyDescent="0.2">
      <c r="A8" s="87" t="s">
        <v>8</v>
      </c>
      <c r="B8" s="87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2" t="s">
        <v>183</v>
      </c>
      <c r="I8" s="113">
        <v>29</v>
      </c>
    </row>
    <row r="9" spans="1:9" ht="12.75" x14ac:dyDescent="0.2">
      <c r="A9" s="87"/>
      <c r="B9" s="87"/>
      <c r="C9" s="73"/>
      <c r="D9" s="73"/>
      <c r="E9" s="73"/>
      <c r="F9" s="73"/>
      <c r="G9" s="73"/>
      <c r="H9" s="82"/>
      <c r="I9" s="113"/>
    </row>
    <row r="10" spans="1:9" ht="15" customHeight="1" x14ac:dyDescent="0.2">
      <c r="A10" s="114" t="s">
        <v>14</v>
      </c>
      <c r="B10" s="114"/>
      <c r="C10" s="74" t="str">
        <f>'Stavební rozpočet'!D8</f>
        <v xml:space="preserve"> </v>
      </c>
      <c r="D10" s="74"/>
      <c r="E10" s="74" t="s">
        <v>16</v>
      </c>
      <c r="F10" s="74" t="str">
        <f>'Stavební rozpočet'!J8</f>
        <v> </v>
      </c>
      <c r="G10" s="74"/>
      <c r="H10" s="115" t="s">
        <v>184</v>
      </c>
      <c r="I10" s="116" t="str">
        <f>'Stavební rozpočet'!H8</f>
        <v>29.05.2024</v>
      </c>
    </row>
    <row r="11" spans="1:9" ht="12.75" x14ac:dyDescent="0.2">
      <c r="A11" s="114"/>
      <c r="B11" s="114"/>
      <c r="C11" s="74"/>
      <c r="D11" s="74"/>
      <c r="E11" s="74"/>
      <c r="F11" s="74"/>
      <c r="G11" s="74"/>
      <c r="H11" s="115"/>
      <c r="I11" s="116"/>
    </row>
    <row r="12" spans="1:9" ht="23.25" x14ac:dyDescent="0.2">
      <c r="A12" s="111" t="s">
        <v>185</v>
      </c>
      <c r="B12" s="111"/>
      <c r="C12" s="111"/>
      <c r="D12" s="111"/>
      <c r="E12" s="111"/>
      <c r="F12" s="111"/>
      <c r="G12" s="111"/>
      <c r="H12" s="111"/>
      <c r="I12" s="111"/>
    </row>
    <row r="13" spans="1:9" ht="26.25" customHeight="1" x14ac:dyDescent="0.2">
      <c r="A13" s="48" t="s">
        <v>186</v>
      </c>
      <c r="B13" s="112" t="s">
        <v>187</v>
      </c>
      <c r="C13" s="112"/>
      <c r="D13" s="49" t="s">
        <v>188</v>
      </c>
      <c r="E13" s="112" t="s">
        <v>189</v>
      </c>
      <c r="F13" s="112"/>
      <c r="G13" s="49" t="s">
        <v>190</v>
      </c>
      <c r="H13" s="112" t="s">
        <v>191</v>
      </c>
      <c r="I13" s="112"/>
    </row>
    <row r="14" spans="1:9" ht="15.75" x14ac:dyDescent="0.2">
      <c r="A14" s="50" t="s">
        <v>192</v>
      </c>
      <c r="B14" s="51" t="s">
        <v>193</v>
      </c>
      <c r="C14" s="52">
        <f>SUM('Stavební rozpočet'!AB12:AB54)</f>
        <v>0</v>
      </c>
      <c r="D14" s="110" t="s">
        <v>194</v>
      </c>
      <c r="E14" s="110"/>
      <c r="F14" s="52">
        <f>VORN!I15</f>
        <v>0</v>
      </c>
      <c r="G14" s="110" t="s">
        <v>195</v>
      </c>
      <c r="H14" s="110"/>
      <c r="I14" s="52">
        <f>VORN!I21</f>
        <v>0</v>
      </c>
    </row>
    <row r="15" spans="1:9" ht="15.75" x14ac:dyDescent="0.2">
      <c r="A15" s="53"/>
      <c r="B15" s="51" t="s">
        <v>34</v>
      </c>
      <c r="C15" s="52">
        <f>SUM('Stavební rozpočet'!AC12:AC54)</f>
        <v>0</v>
      </c>
      <c r="D15" s="110" t="s">
        <v>196</v>
      </c>
      <c r="E15" s="110"/>
      <c r="F15" s="52">
        <f>VORN!I16</f>
        <v>0</v>
      </c>
      <c r="G15" s="110" t="s">
        <v>197</v>
      </c>
      <c r="H15" s="110"/>
      <c r="I15" s="52">
        <f>VORN!I22</f>
        <v>0</v>
      </c>
    </row>
    <row r="16" spans="1:9" ht="15.75" x14ac:dyDescent="0.2">
      <c r="A16" s="50" t="s">
        <v>198</v>
      </c>
      <c r="B16" s="51" t="s">
        <v>193</v>
      </c>
      <c r="C16" s="52">
        <f>SUM('Stavební rozpočet'!AD12:AD54)</f>
        <v>0</v>
      </c>
      <c r="D16" s="110" t="s">
        <v>199</v>
      </c>
      <c r="E16" s="110"/>
      <c r="F16" s="52">
        <f>VORN!I17</f>
        <v>0</v>
      </c>
      <c r="G16" s="110" t="s">
        <v>200</v>
      </c>
      <c r="H16" s="110"/>
      <c r="I16" s="52">
        <f>VORN!I23</f>
        <v>0</v>
      </c>
    </row>
    <row r="17" spans="1:9" ht="15.75" x14ac:dyDescent="0.2">
      <c r="A17" s="53"/>
      <c r="B17" s="51" t="s">
        <v>34</v>
      </c>
      <c r="C17" s="52">
        <f>SUM('Stavební rozpočet'!AE12:AE54)</f>
        <v>0</v>
      </c>
      <c r="D17" s="110"/>
      <c r="E17" s="110"/>
      <c r="F17" s="54"/>
      <c r="G17" s="110" t="s">
        <v>201</v>
      </c>
      <c r="H17" s="110"/>
      <c r="I17" s="52">
        <f>VORN!I24</f>
        <v>0</v>
      </c>
    </row>
    <row r="18" spans="1:9" ht="15.75" x14ac:dyDescent="0.2">
      <c r="A18" s="50" t="s">
        <v>202</v>
      </c>
      <c r="B18" s="51" t="s">
        <v>193</v>
      </c>
      <c r="C18" s="52">
        <f>SUM('Stavební rozpočet'!AF12:AF54)</f>
        <v>0</v>
      </c>
      <c r="D18" s="110"/>
      <c r="E18" s="110"/>
      <c r="F18" s="54"/>
      <c r="G18" s="110" t="s">
        <v>203</v>
      </c>
      <c r="H18" s="110"/>
      <c r="I18" s="52">
        <f>VORN!I25</f>
        <v>0</v>
      </c>
    </row>
    <row r="19" spans="1:9" ht="15.75" x14ac:dyDescent="0.2">
      <c r="A19" s="53"/>
      <c r="B19" s="51" t="s">
        <v>34</v>
      </c>
      <c r="C19" s="52">
        <f>SUM('Stavební rozpočet'!AG12:AG54)</f>
        <v>0</v>
      </c>
      <c r="D19" s="110"/>
      <c r="E19" s="110"/>
      <c r="F19" s="54"/>
      <c r="G19" s="110" t="s">
        <v>204</v>
      </c>
      <c r="H19" s="110"/>
      <c r="I19" s="52">
        <f>VORN!I26</f>
        <v>0</v>
      </c>
    </row>
    <row r="20" spans="1:9" ht="15.75" x14ac:dyDescent="0.2">
      <c r="A20" s="103" t="s">
        <v>205</v>
      </c>
      <c r="B20" s="103"/>
      <c r="C20" s="52">
        <f>SUM('Stavební rozpočet'!AH12:AH54)</f>
        <v>0</v>
      </c>
      <c r="D20" s="110"/>
      <c r="E20" s="110"/>
      <c r="F20" s="54"/>
      <c r="G20" s="110"/>
      <c r="H20" s="110"/>
      <c r="I20" s="54"/>
    </row>
    <row r="21" spans="1:9" ht="15.75" x14ac:dyDescent="0.2">
      <c r="A21" s="106" t="s">
        <v>206</v>
      </c>
      <c r="B21" s="106"/>
      <c r="C21" s="55">
        <f>SUM('Stavební rozpočet'!Z12:Z54)</f>
        <v>0</v>
      </c>
      <c r="D21" s="107"/>
      <c r="E21" s="107"/>
      <c r="F21" s="56"/>
      <c r="G21" s="107"/>
      <c r="H21" s="107"/>
      <c r="I21" s="56"/>
    </row>
    <row r="22" spans="1:9" ht="16.5" customHeight="1" x14ac:dyDescent="0.2">
      <c r="A22" s="108" t="s">
        <v>207</v>
      </c>
      <c r="B22" s="108"/>
      <c r="C22" s="57">
        <f>SUM(C14:C21)</f>
        <v>0</v>
      </c>
      <c r="D22" s="109" t="s">
        <v>208</v>
      </c>
      <c r="E22" s="109"/>
      <c r="F22" s="57">
        <f>SUM(F14:F21)</f>
        <v>0</v>
      </c>
      <c r="G22" s="109" t="s">
        <v>209</v>
      </c>
      <c r="H22" s="109"/>
      <c r="I22" s="57">
        <f>SUM(I14:I21)</f>
        <v>0</v>
      </c>
    </row>
    <row r="23" spans="1:9" ht="15.75" x14ac:dyDescent="0.25">
      <c r="D23" s="103" t="s">
        <v>210</v>
      </c>
      <c r="E23" s="103"/>
      <c r="F23" s="58">
        <v>0</v>
      </c>
      <c r="G23" s="104" t="s">
        <v>211</v>
      </c>
      <c r="H23" s="104"/>
      <c r="I23" s="52">
        <v>0</v>
      </c>
    </row>
    <row r="24" spans="1:9" ht="15.75" x14ac:dyDescent="0.25">
      <c r="G24" s="103" t="s">
        <v>212</v>
      </c>
      <c r="H24" s="103"/>
      <c r="I24" s="52">
        <f>vorn_sum</f>
        <v>0</v>
      </c>
    </row>
    <row r="25" spans="1:9" ht="15.75" x14ac:dyDescent="0.25">
      <c r="G25" s="103" t="s">
        <v>213</v>
      </c>
      <c r="H25" s="103"/>
      <c r="I25" s="52">
        <v>0</v>
      </c>
    </row>
    <row r="27" spans="1:9" ht="15.75" x14ac:dyDescent="0.25">
      <c r="A27" s="105" t="s">
        <v>214</v>
      </c>
      <c r="B27" s="105"/>
      <c r="C27" s="59">
        <f>SUM('Stavební rozpočet'!AJ12:AJ54)</f>
        <v>0</v>
      </c>
    </row>
    <row r="28" spans="1:9" ht="15.75" x14ac:dyDescent="0.2">
      <c r="A28" s="100" t="s">
        <v>215</v>
      </c>
      <c r="B28" s="100"/>
      <c r="C28" s="60">
        <v>0</v>
      </c>
      <c r="D28" s="101" t="s">
        <v>216</v>
      </c>
      <c r="E28" s="101"/>
      <c r="F28" s="59">
        <f>ROUND(C28*(21/100),2)</f>
        <v>0</v>
      </c>
      <c r="G28" s="101" t="s">
        <v>217</v>
      </c>
      <c r="H28" s="101"/>
      <c r="I28" s="59">
        <f>SUM(C27:C29)</f>
        <v>0</v>
      </c>
    </row>
    <row r="29" spans="1:9" ht="15.75" x14ac:dyDescent="0.2">
      <c r="A29" s="100" t="s">
        <v>218</v>
      </c>
      <c r="B29" s="100"/>
      <c r="C29" s="60">
        <f>SUM('Stavební rozpočet'!AL12:AL54)</f>
        <v>0</v>
      </c>
      <c r="D29" s="102" t="s">
        <v>219</v>
      </c>
      <c r="E29" s="102"/>
      <c r="F29" s="60">
        <f>ROUND(C29*(21/100),2)</f>
        <v>0</v>
      </c>
      <c r="G29" s="102" t="s">
        <v>220</v>
      </c>
      <c r="H29" s="102"/>
      <c r="I29" s="60">
        <f>SUM(F28:F29)+I28</f>
        <v>0</v>
      </c>
    </row>
    <row r="31" spans="1:9" x14ac:dyDescent="0.2">
      <c r="A31" s="98" t="s">
        <v>221</v>
      </c>
      <c r="B31" s="98"/>
      <c r="C31" s="98"/>
      <c r="D31" s="99" t="s">
        <v>222</v>
      </c>
      <c r="E31" s="99"/>
      <c r="F31" s="99"/>
      <c r="G31" s="99" t="s">
        <v>223</v>
      </c>
      <c r="H31" s="99"/>
      <c r="I31" s="99"/>
    </row>
    <row r="32" spans="1:9" x14ac:dyDescent="0.2">
      <c r="A32" s="96"/>
      <c r="B32" s="96"/>
      <c r="C32" s="96"/>
      <c r="D32" s="97"/>
      <c r="E32" s="97"/>
      <c r="F32" s="97"/>
      <c r="G32" s="97"/>
      <c r="H32" s="97"/>
      <c r="I32" s="97"/>
    </row>
    <row r="33" spans="1:9" x14ac:dyDescent="0.2">
      <c r="A33" s="96"/>
      <c r="B33" s="96"/>
      <c r="C33" s="96"/>
      <c r="D33" s="97"/>
      <c r="E33" s="97"/>
      <c r="F33" s="97"/>
      <c r="G33" s="97"/>
      <c r="H33" s="97"/>
      <c r="I33" s="97"/>
    </row>
    <row r="34" spans="1:9" x14ac:dyDescent="0.2">
      <c r="A34" s="96"/>
      <c r="B34" s="96"/>
      <c r="C34" s="96"/>
      <c r="D34" s="97"/>
      <c r="E34" s="97"/>
      <c r="F34" s="97"/>
      <c r="G34" s="97"/>
      <c r="H34" s="97"/>
      <c r="I34" s="97"/>
    </row>
    <row r="35" spans="1:9" x14ac:dyDescent="0.2">
      <c r="A35" s="94" t="s">
        <v>224</v>
      </c>
      <c r="B35" s="94"/>
      <c r="C35" s="94"/>
      <c r="D35" s="95" t="s">
        <v>224</v>
      </c>
      <c r="E35" s="95"/>
      <c r="F35" s="95"/>
      <c r="G35" s="95" t="s">
        <v>224</v>
      </c>
      <c r="H35" s="95"/>
      <c r="I35" s="95"/>
    </row>
    <row r="36" spans="1:9" x14ac:dyDescent="0.25">
      <c r="A36" s="47" t="s">
        <v>180</v>
      </c>
    </row>
    <row r="37" spans="1:9" ht="12.75" customHeight="1" x14ac:dyDescent="0.2">
      <c r="A37" s="73"/>
      <c r="B37" s="73"/>
      <c r="C37" s="73"/>
      <c r="D37" s="73"/>
      <c r="E37" s="73"/>
      <c r="F37" s="73"/>
      <c r="G37" s="73"/>
      <c r="H37" s="73"/>
      <c r="I37" s="73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117" t="s">
        <v>225</v>
      </c>
      <c r="B1" s="117"/>
      <c r="C1" s="117"/>
      <c r="D1" s="117"/>
      <c r="E1" s="117"/>
      <c r="F1" s="117"/>
      <c r="G1" s="117"/>
      <c r="H1" s="117"/>
      <c r="I1" s="117"/>
    </row>
    <row r="2" spans="1:9" ht="15" customHeight="1" x14ac:dyDescent="0.2">
      <c r="A2" s="89" t="s">
        <v>1</v>
      </c>
      <c r="B2" s="89"/>
      <c r="C2" s="90" t="str">
        <f>'Stavební rozpočet'!D2</f>
        <v>PŘÍBĚHY NAŠICH HRANIC - ETAPA 4</v>
      </c>
      <c r="D2" s="90"/>
      <c r="E2" s="92" t="s">
        <v>5</v>
      </c>
      <c r="F2" s="92" t="str">
        <f>'Stavební rozpočet'!J2</f>
        <v> </v>
      </c>
      <c r="G2" s="92"/>
      <c r="H2" s="92" t="s">
        <v>182</v>
      </c>
      <c r="I2" s="93"/>
    </row>
    <row r="3" spans="1:9" ht="15" customHeight="1" x14ac:dyDescent="0.2">
      <c r="A3" s="89"/>
      <c r="B3" s="89"/>
      <c r="C3" s="90"/>
      <c r="D3" s="90"/>
      <c r="E3" s="92"/>
      <c r="F3" s="92"/>
      <c r="G3" s="92"/>
      <c r="H3" s="92"/>
      <c r="I3" s="93"/>
    </row>
    <row r="4" spans="1:9" ht="15" customHeight="1" x14ac:dyDescent="0.2">
      <c r="A4" s="87" t="s">
        <v>7</v>
      </c>
      <c r="B4" s="87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182</v>
      </c>
      <c r="I4" s="81"/>
    </row>
    <row r="5" spans="1:9" ht="15" customHeight="1" x14ac:dyDescent="0.2">
      <c r="A5" s="87"/>
      <c r="B5" s="87"/>
      <c r="C5" s="73"/>
      <c r="D5" s="73"/>
      <c r="E5" s="73"/>
      <c r="F5" s="73"/>
      <c r="G5" s="73"/>
      <c r="H5" s="73"/>
      <c r="I5" s="81"/>
    </row>
    <row r="6" spans="1:9" ht="15" customHeight="1" x14ac:dyDescent="0.2">
      <c r="A6" s="87" t="s">
        <v>11</v>
      </c>
      <c r="B6" s="87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182</v>
      </c>
      <c r="I6" s="81"/>
    </row>
    <row r="7" spans="1:9" ht="15" customHeight="1" x14ac:dyDescent="0.2">
      <c r="A7" s="87"/>
      <c r="B7" s="87"/>
      <c r="C7" s="73"/>
      <c r="D7" s="73"/>
      <c r="E7" s="73"/>
      <c r="F7" s="73"/>
      <c r="G7" s="73"/>
      <c r="H7" s="73"/>
      <c r="I7" s="81"/>
    </row>
    <row r="8" spans="1:9" ht="15" customHeight="1" x14ac:dyDescent="0.2">
      <c r="A8" s="87" t="s">
        <v>8</v>
      </c>
      <c r="B8" s="87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2" t="s">
        <v>183</v>
      </c>
      <c r="I8" s="113">
        <v>29</v>
      </c>
    </row>
    <row r="9" spans="1:9" ht="12.75" x14ac:dyDescent="0.2">
      <c r="A9" s="87"/>
      <c r="B9" s="87"/>
      <c r="C9" s="73"/>
      <c r="D9" s="73"/>
      <c r="E9" s="73"/>
      <c r="F9" s="73"/>
      <c r="G9" s="73"/>
      <c r="H9" s="82"/>
      <c r="I9" s="113"/>
    </row>
    <row r="10" spans="1:9" ht="15" customHeight="1" x14ac:dyDescent="0.2">
      <c r="A10" s="114" t="s">
        <v>14</v>
      </c>
      <c r="B10" s="114"/>
      <c r="C10" s="74" t="str">
        <f>'Stavební rozpočet'!D8</f>
        <v xml:space="preserve"> </v>
      </c>
      <c r="D10" s="74"/>
      <c r="E10" s="74" t="s">
        <v>16</v>
      </c>
      <c r="F10" s="74" t="str">
        <f>'Stavební rozpočet'!J8</f>
        <v> </v>
      </c>
      <c r="G10" s="74"/>
      <c r="H10" s="115" t="s">
        <v>184</v>
      </c>
      <c r="I10" s="116" t="str">
        <f>'Stavební rozpočet'!H8</f>
        <v>29.05.2024</v>
      </c>
    </row>
    <row r="11" spans="1:9" ht="12.75" x14ac:dyDescent="0.2">
      <c r="A11" s="114"/>
      <c r="B11" s="114"/>
      <c r="C11" s="74"/>
      <c r="D11" s="74"/>
      <c r="E11" s="74"/>
      <c r="F11" s="74"/>
      <c r="G11" s="74"/>
      <c r="H11" s="115"/>
      <c r="I11" s="116"/>
    </row>
    <row r="13" spans="1:9" ht="15.75" x14ac:dyDescent="0.25">
      <c r="A13" s="119" t="s">
        <v>226</v>
      </c>
      <c r="B13" s="119"/>
      <c r="C13" s="119"/>
      <c r="D13" s="119"/>
      <c r="E13" s="119"/>
    </row>
    <row r="14" spans="1:9" ht="12.75" x14ac:dyDescent="0.2">
      <c r="A14" s="120" t="s">
        <v>227</v>
      </c>
      <c r="B14" s="120"/>
      <c r="C14" s="120"/>
      <c r="D14" s="120"/>
      <c r="E14" s="120"/>
      <c r="F14" s="61" t="s">
        <v>228</v>
      </c>
      <c r="G14" s="61" t="s">
        <v>229</v>
      </c>
      <c r="H14" s="61" t="s">
        <v>230</v>
      </c>
      <c r="I14" s="61" t="s">
        <v>228</v>
      </c>
    </row>
    <row r="15" spans="1:9" ht="12.75" x14ac:dyDescent="0.2">
      <c r="A15" s="123" t="s">
        <v>194</v>
      </c>
      <c r="B15" s="123"/>
      <c r="C15" s="123"/>
      <c r="D15" s="123"/>
      <c r="E15" s="123"/>
      <c r="F15" s="62">
        <v>0</v>
      </c>
      <c r="G15" s="63"/>
      <c r="H15" s="63"/>
      <c r="I15" s="62">
        <f>F15</f>
        <v>0</v>
      </c>
    </row>
    <row r="16" spans="1:9" ht="12.75" x14ac:dyDescent="0.2">
      <c r="A16" s="123" t="s">
        <v>196</v>
      </c>
      <c r="B16" s="123"/>
      <c r="C16" s="123"/>
      <c r="D16" s="123"/>
      <c r="E16" s="123"/>
      <c r="F16" s="62">
        <v>0</v>
      </c>
      <c r="G16" s="63"/>
      <c r="H16" s="63"/>
      <c r="I16" s="62">
        <f>F16</f>
        <v>0</v>
      </c>
    </row>
    <row r="17" spans="1:9" ht="12.75" x14ac:dyDescent="0.2">
      <c r="A17" s="121" t="s">
        <v>199</v>
      </c>
      <c r="B17" s="121"/>
      <c r="C17" s="121"/>
      <c r="D17" s="121"/>
      <c r="E17" s="121"/>
      <c r="F17" s="64">
        <v>0</v>
      </c>
      <c r="G17" s="2"/>
      <c r="H17" s="2"/>
      <c r="I17" s="64">
        <f>F17</f>
        <v>0</v>
      </c>
    </row>
    <row r="18" spans="1:9" ht="12.75" x14ac:dyDescent="0.2">
      <c r="A18" s="122" t="s">
        <v>231</v>
      </c>
      <c r="B18" s="122"/>
      <c r="C18" s="122"/>
      <c r="D18" s="122"/>
      <c r="E18" s="122"/>
      <c r="F18" s="65"/>
      <c r="G18" s="66"/>
      <c r="H18" s="66"/>
      <c r="I18" s="67">
        <f>SUM(I15:I17)</f>
        <v>0</v>
      </c>
    </row>
    <row r="20" spans="1:9" ht="12.75" x14ac:dyDescent="0.2">
      <c r="A20" s="120" t="s">
        <v>191</v>
      </c>
      <c r="B20" s="120"/>
      <c r="C20" s="120"/>
      <c r="D20" s="120"/>
      <c r="E20" s="120"/>
      <c r="F20" s="61" t="s">
        <v>228</v>
      </c>
      <c r="G20" s="61" t="s">
        <v>229</v>
      </c>
      <c r="H20" s="61" t="s">
        <v>230</v>
      </c>
      <c r="I20" s="61" t="s">
        <v>228</v>
      </c>
    </row>
    <row r="21" spans="1:9" ht="12.75" x14ac:dyDescent="0.2">
      <c r="A21" s="123" t="s">
        <v>195</v>
      </c>
      <c r="B21" s="123"/>
      <c r="C21" s="123"/>
      <c r="D21" s="123"/>
      <c r="E21" s="123"/>
      <c r="F21" s="62">
        <v>0</v>
      </c>
      <c r="G21" s="63"/>
      <c r="H21" s="63"/>
      <c r="I21" s="62">
        <f t="shared" ref="I21:I26" si="0">F21</f>
        <v>0</v>
      </c>
    </row>
    <row r="22" spans="1:9" ht="12.75" x14ac:dyDescent="0.2">
      <c r="A22" s="123" t="s">
        <v>197</v>
      </c>
      <c r="B22" s="123"/>
      <c r="C22" s="123"/>
      <c r="D22" s="123"/>
      <c r="E22" s="123"/>
      <c r="F22" s="62">
        <v>0</v>
      </c>
      <c r="G22" s="63"/>
      <c r="H22" s="63"/>
      <c r="I22" s="62">
        <f t="shared" si="0"/>
        <v>0</v>
      </c>
    </row>
    <row r="23" spans="1:9" ht="12.75" x14ac:dyDescent="0.2">
      <c r="A23" s="123" t="s">
        <v>200</v>
      </c>
      <c r="B23" s="123"/>
      <c r="C23" s="123"/>
      <c r="D23" s="123"/>
      <c r="E23" s="123"/>
      <c r="F23" s="62">
        <v>0</v>
      </c>
      <c r="G23" s="63"/>
      <c r="H23" s="63"/>
      <c r="I23" s="62">
        <f t="shared" si="0"/>
        <v>0</v>
      </c>
    </row>
    <row r="24" spans="1:9" ht="12.75" x14ac:dyDescent="0.2">
      <c r="A24" s="123" t="s">
        <v>201</v>
      </c>
      <c r="B24" s="123"/>
      <c r="C24" s="123"/>
      <c r="D24" s="123"/>
      <c r="E24" s="123"/>
      <c r="F24" s="62">
        <v>0</v>
      </c>
      <c r="G24" s="63"/>
      <c r="H24" s="63"/>
      <c r="I24" s="62">
        <f t="shared" si="0"/>
        <v>0</v>
      </c>
    </row>
    <row r="25" spans="1:9" ht="12.75" x14ac:dyDescent="0.2">
      <c r="A25" s="123" t="s">
        <v>203</v>
      </c>
      <c r="B25" s="123"/>
      <c r="C25" s="123"/>
      <c r="D25" s="123"/>
      <c r="E25" s="123"/>
      <c r="F25" s="62">
        <v>0</v>
      </c>
      <c r="G25" s="63"/>
      <c r="H25" s="63"/>
      <c r="I25" s="62">
        <f t="shared" si="0"/>
        <v>0</v>
      </c>
    </row>
    <row r="26" spans="1:9" ht="12.75" x14ac:dyDescent="0.2">
      <c r="A26" s="121" t="s">
        <v>204</v>
      </c>
      <c r="B26" s="121"/>
      <c r="C26" s="121"/>
      <c r="D26" s="121"/>
      <c r="E26" s="121"/>
      <c r="F26" s="64">
        <v>0</v>
      </c>
      <c r="G26" s="2"/>
      <c r="H26" s="2"/>
      <c r="I26" s="64">
        <f t="shared" si="0"/>
        <v>0</v>
      </c>
    </row>
    <row r="27" spans="1:9" ht="12.75" x14ac:dyDescent="0.2">
      <c r="A27" s="122" t="s">
        <v>232</v>
      </c>
      <c r="B27" s="122"/>
      <c r="C27" s="122"/>
      <c r="D27" s="122"/>
      <c r="E27" s="122"/>
      <c r="F27" s="65"/>
      <c r="G27" s="66"/>
      <c r="H27" s="66"/>
      <c r="I27" s="67">
        <f>SUM(I21:I26)</f>
        <v>0</v>
      </c>
    </row>
    <row r="29" spans="1:9" ht="15.75" x14ac:dyDescent="0.2">
      <c r="A29" s="124" t="s">
        <v>233</v>
      </c>
      <c r="B29" s="124"/>
      <c r="C29" s="124"/>
      <c r="D29" s="124"/>
      <c r="E29" s="124"/>
      <c r="F29" s="118">
        <f>I18+I27</f>
        <v>0</v>
      </c>
      <c r="G29" s="118"/>
      <c r="H29" s="118"/>
      <c r="I29" s="118"/>
    </row>
    <row r="33" spans="1:9" ht="15.75" x14ac:dyDescent="0.25">
      <c r="A33" s="119" t="s">
        <v>234</v>
      </c>
      <c r="B33" s="119"/>
      <c r="C33" s="119"/>
      <c r="D33" s="119"/>
      <c r="E33" s="119"/>
    </row>
    <row r="34" spans="1:9" ht="12.75" x14ac:dyDescent="0.2">
      <c r="A34" s="120" t="s">
        <v>235</v>
      </c>
      <c r="B34" s="120"/>
      <c r="C34" s="120"/>
      <c r="D34" s="120"/>
      <c r="E34" s="120"/>
      <c r="F34" s="61" t="s">
        <v>228</v>
      </c>
      <c r="G34" s="61" t="s">
        <v>229</v>
      </c>
      <c r="H34" s="61" t="s">
        <v>230</v>
      </c>
      <c r="I34" s="61" t="s">
        <v>228</v>
      </c>
    </row>
    <row r="35" spans="1:9" ht="12.75" x14ac:dyDescent="0.2">
      <c r="A35" s="121"/>
      <c r="B35" s="121"/>
      <c r="C35" s="121"/>
      <c r="D35" s="121"/>
      <c r="E35" s="121"/>
      <c r="F35" s="64">
        <v>0</v>
      </c>
      <c r="G35" s="2"/>
      <c r="H35" s="2"/>
      <c r="I35" s="64">
        <f>F35</f>
        <v>0</v>
      </c>
    </row>
    <row r="36" spans="1:9" ht="12.75" x14ac:dyDescent="0.2">
      <c r="A36" s="122" t="s">
        <v>236</v>
      </c>
      <c r="B36" s="122"/>
      <c r="C36" s="122"/>
      <c r="D36" s="122"/>
      <c r="E36" s="122"/>
      <c r="F36" s="65"/>
      <c r="G36" s="66"/>
      <c r="H36" s="66"/>
      <c r="I36" s="67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2025-02-04T13:32:12Z</dcterms:modified>
  <dc:language>cs-CZ</dc:language>
</cp:coreProperties>
</file>